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Desktop\Excel Avancé révisé par Sarah\"/>
    </mc:Choice>
  </mc:AlternateContent>
  <xr:revisionPtr revIDLastSave="0" documentId="13_ncr:1_{2D1E91B1-68AC-4571-9FFA-17036FC97559}" xr6:coauthVersionLast="46" xr6:coauthVersionMax="46" xr10:uidLastSave="{00000000-0000-0000-0000-000000000000}"/>
  <bookViews>
    <workbookView xWindow="-120" yWindow="-120" windowWidth="24240" windowHeight="13140" tabRatio="779" xr2:uid="{00000000-000D-0000-FFFF-FFFF00000000}"/>
  </bookViews>
  <sheets>
    <sheet name="Employés" sheetId="40" r:id="rId1"/>
    <sheet name="TRANSPOSER" sheetId="45" r:id="rId2"/>
    <sheet name="Révision 1" sheetId="43" r:id="rId3"/>
    <sheet name="Taux" sheetId="32" r:id="rId4"/>
    <sheet name="Ref.Absolues+Relatives" sheetId="44" r:id="rId5"/>
    <sheet name="DatesASaisir" sheetId="20" r:id="rId6"/>
    <sheet name="Statistiques" sheetId="23" r:id="rId7"/>
    <sheet name="SOMME.SI" sheetId="28" r:id="rId8"/>
    <sheet name="Moyenne.si" sheetId="24" r:id="rId9"/>
    <sheet name="Math&amp;Trigo" sheetId="15" state="hidden" r:id="rId10"/>
    <sheet name="Texte" sheetId="19" r:id="rId11"/>
    <sheet name="Convertir" sheetId="21" r:id="rId12"/>
    <sheet name="Jours fériés" sheetId="34" r:id="rId13"/>
  </sheets>
  <definedNames>
    <definedName name="_xlnm._FilterDatabase" localSheetId="0" hidden="1">Employés!$B$1:$E$118</definedName>
    <definedName name="_xlnm._FilterDatabase" localSheetId="7" hidden="1">SOMME.SI!$A$1:$G$93</definedName>
    <definedName name="cursource" hidden="1">#N/A</definedName>
    <definedName name="int_ext_sel" hidden="1">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8" i="45" l="1"/>
  <c r="J28" i="45"/>
  <c r="I28" i="45"/>
  <c r="H28" i="45"/>
  <c r="G28" i="45"/>
  <c r="F28" i="45"/>
  <c r="E28" i="45"/>
  <c r="D28" i="45"/>
  <c r="C28" i="45"/>
  <c r="B28" i="45"/>
  <c r="L28" i="45"/>
  <c r="A8" i="44" l="1"/>
  <c r="A7" i="44"/>
  <c r="A6" i="44"/>
  <c r="A5" i="44"/>
  <c r="A4" i="44"/>
  <c r="A3" i="44"/>
  <c r="L58" i="23" l="1"/>
  <c r="L59" i="23"/>
  <c r="L60" i="23"/>
  <c r="L61" i="23"/>
  <c r="B12" i="34" l="1"/>
  <c r="C24" i="20"/>
  <c r="C23" i="20"/>
  <c r="C27" i="20" s="1"/>
  <c r="C21" i="24"/>
  <c r="D21" i="24"/>
  <c r="E21" i="24"/>
  <c r="F21" i="24"/>
  <c r="B21" i="24"/>
  <c r="C20" i="24"/>
  <c r="D20" i="24"/>
  <c r="E20" i="24"/>
  <c r="F20" i="24"/>
  <c r="B20" i="24"/>
  <c r="L66" i="23"/>
  <c r="L65" i="23"/>
  <c r="I66" i="23"/>
  <c r="I65" i="23"/>
  <c r="L57" i="23"/>
  <c r="I58" i="23"/>
  <c r="I59" i="23"/>
  <c r="I60" i="23"/>
  <c r="I61" i="23"/>
  <c r="I57" i="23"/>
  <c r="C28" i="20" l="1"/>
  <c r="C29" i="20" s="1"/>
  <c r="G93" i="28" l="1"/>
  <c r="F93" i="28"/>
  <c r="E93" i="28"/>
  <c r="D93" i="28"/>
  <c r="C93" i="28"/>
  <c r="B93" i="28"/>
  <c r="G83" i="28"/>
  <c r="F83" i="28"/>
  <c r="E83" i="28"/>
  <c r="D83" i="28"/>
  <c r="C83" i="28"/>
  <c r="B83" i="28"/>
  <c r="G78" i="28"/>
  <c r="F78" i="28"/>
  <c r="E78" i="28"/>
  <c r="D78" i="28"/>
  <c r="C78" i="28"/>
  <c r="B78" i="28"/>
  <c r="G71" i="28"/>
  <c r="F71" i="28"/>
  <c r="E71" i="28"/>
  <c r="D71" i="28"/>
  <c r="C71" i="28"/>
  <c r="B71" i="28"/>
  <c r="G62" i="28"/>
  <c r="F62" i="28"/>
  <c r="E62" i="28"/>
  <c r="D62" i="28"/>
  <c r="C62" i="28"/>
  <c r="B62" i="28"/>
  <c r="G56" i="28"/>
  <c r="F56" i="28"/>
  <c r="E56" i="28"/>
  <c r="D56" i="28"/>
  <c r="C56" i="28"/>
  <c r="B56" i="28"/>
  <c r="G47" i="28"/>
  <c r="F47" i="28"/>
  <c r="E47" i="28"/>
  <c r="D47" i="28"/>
  <c r="C47" i="28"/>
  <c r="B47" i="28"/>
  <c r="G37" i="28"/>
  <c r="F37" i="28"/>
  <c r="E37" i="28"/>
  <c r="D37" i="28"/>
  <c r="C37" i="28"/>
  <c r="B37" i="28"/>
  <c r="G28" i="28"/>
  <c r="F28" i="28"/>
  <c r="E28" i="28"/>
  <c r="D28" i="28"/>
  <c r="C28" i="28"/>
  <c r="B28" i="28"/>
  <c r="G20" i="28"/>
  <c r="F20" i="28"/>
  <c r="E20" i="28"/>
  <c r="D20" i="28"/>
  <c r="C20" i="28"/>
  <c r="B20" i="28"/>
  <c r="G13" i="28"/>
  <c r="F13" i="28"/>
  <c r="E13" i="28"/>
  <c r="D13" i="28"/>
  <c r="C13" i="28"/>
  <c r="B13" i="28"/>
  <c r="G7" i="28"/>
  <c r="F7" i="28"/>
  <c r="E7" i="28"/>
  <c r="C7" i="28"/>
  <c r="B7" i="28"/>
  <c r="D6" i="28"/>
  <c r="D7" i="28" s="1"/>
  <c r="F97" i="28" l="1"/>
  <c r="F109" i="28"/>
  <c r="G97" i="28"/>
  <c r="G109" i="28"/>
  <c r="C109" i="28"/>
  <c r="D97" i="28"/>
  <c r="D109" i="28"/>
  <c r="B109" i="28"/>
  <c r="E109" i="28"/>
  <c r="C97" i="28"/>
  <c r="E97" i="28"/>
  <c r="B97" i="28"/>
  <c r="C22" i="15"/>
  <c r="D22" i="15"/>
  <c r="E22" i="15"/>
  <c r="F22" i="15"/>
  <c r="B22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B1" authorId="0" shapeId="0" xr:uid="{B24ABF98-F86B-4E64-AD73-E919C2A45CA6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Entrez la formule Année ou Mois pour extraire une partie de la date seulement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C3" authorId="0" shapeId="0" xr:uid="{370820A4-F21A-4F0D-884F-297E046D6B11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Réponse ligne 12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</author>
  </authors>
  <commentList>
    <comment ref="A9" authorId="0" shapeId="0" xr:uid="{B42FD16E-B790-473C-81C9-1F4160EC3FA5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Insérer la date du jour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C2" authorId="0" shapeId="0" xr:uid="{A65B757B-A8B8-4522-A070-DC6770E0AA61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Voir réponse ci-dessous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J1" authorId="0" shapeId="0" xr:uid="{00000000-0006-0000-1100-000001000000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3 premières lettres du nom de famille</t>
        </r>
      </text>
    </comment>
    <comment ref="K1" authorId="0" shapeId="0" xr:uid="{00000000-0006-0000-1100-000002000000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3 derniers chiffres du numéro de l'employé</t>
        </r>
      </text>
    </comment>
  </commentList>
</comments>
</file>

<file path=xl/sharedStrings.xml><?xml version="1.0" encoding="utf-8"?>
<sst xmlns="http://schemas.openxmlformats.org/spreadsheetml/2006/main" count="446" uniqueCount="291">
  <si>
    <t>TOTAL</t>
  </si>
  <si>
    <t>Prix</t>
  </si>
  <si>
    <t>Date de
Facturation</t>
  </si>
  <si>
    <t>ÉCHÉANCE 1</t>
  </si>
  <si>
    <t>Siège social</t>
  </si>
  <si>
    <t>Poste</t>
  </si>
  <si>
    <t>Montant vente</t>
  </si>
  <si>
    <t>Toronto</t>
  </si>
  <si>
    <t>Directeur des achats</t>
  </si>
  <si>
    <t>Montréal</t>
  </si>
  <si>
    <t>Président</t>
  </si>
  <si>
    <t>New York</t>
  </si>
  <si>
    <t>Québec</t>
  </si>
  <si>
    <t>Ottawa</t>
  </si>
  <si>
    <t>Sherbrooke</t>
  </si>
  <si>
    <t>Vice-Président</t>
  </si>
  <si>
    <t>Directeur administratif</t>
  </si>
  <si>
    <t>Voici l'ancienneté de 10 personnes</t>
  </si>
  <si>
    <t>Catégorie = Math&amp;Trigo
Fonction = ENT</t>
  </si>
  <si>
    <t>Michel Lapierre</t>
  </si>
  <si>
    <t>Jean Tremblay</t>
  </si>
  <si>
    <t>Claire Lavoie</t>
  </si>
  <si>
    <t>Sylvie Gingras</t>
  </si>
  <si>
    <t>Lise Lavoie</t>
  </si>
  <si>
    <t>Pierre Béland</t>
  </si>
  <si>
    <t>Dans la colonne E, calculez le nombre d'années entières travaillées</t>
  </si>
  <si>
    <t>Comment arrondir - Fonction ou Format ?</t>
  </si>
  <si>
    <t>Catégorie = Math&amp;Trigo
Fonction = Arrondi</t>
  </si>
  <si>
    <t>Catégorie = Math&amp;Trigo
Fonction = Arrondi.inf</t>
  </si>
  <si>
    <t>Catégorie = Math&amp;Trigo
Fonction = Arrondi.sup</t>
  </si>
  <si>
    <r>
      <t>Affichage</t>
    </r>
    <r>
      <rPr>
        <b/>
        <sz val="10"/>
        <rFont val="Arial"/>
        <family val="2"/>
      </rPr>
      <t xml:space="preserve"> sans décimales</t>
    </r>
  </si>
  <si>
    <t>Prix
ARRONDI</t>
  </si>
  <si>
    <t>Prix
ARRONDI.INF</t>
  </si>
  <si>
    <t>Prix
ARRONDI.SUP</t>
  </si>
  <si>
    <t>Produit 1</t>
  </si>
  <si>
    <t>Produit 2</t>
  </si>
  <si>
    <t>Produit 3</t>
  </si>
  <si>
    <t>Produit 4</t>
  </si>
  <si>
    <t>Produit 5</t>
  </si>
  <si>
    <t>Produit 6</t>
  </si>
  <si>
    <t>Produit 7</t>
  </si>
  <si>
    <t>Produit 8</t>
  </si>
  <si>
    <t>Produit 9</t>
  </si>
  <si>
    <t>Produit 10</t>
  </si>
  <si>
    <t>No Employé</t>
  </si>
  <si>
    <t>Langue</t>
  </si>
  <si>
    <t>Prénom</t>
  </si>
  <si>
    <t>Majuscules Nom</t>
  </si>
  <si>
    <t>Code gauche</t>
  </si>
  <si>
    <t>Code droite</t>
  </si>
  <si>
    <t>F</t>
  </si>
  <si>
    <t>A</t>
  </si>
  <si>
    <t>Chantal</t>
  </si>
  <si>
    <t>Michelle</t>
  </si>
  <si>
    <t>Denis</t>
  </si>
  <si>
    <t>Normand</t>
  </si>
  <si>
    <t>Compte de dépenses</t>
  </si>
  <si>
    <t>NB.SI (Statistique)</t>
  </si>
  <si>
    <t>Nom</t>
  </si>
  <si>
    <t>SUPPRESPACE
Colonne C</t>
  </si>
  <si>
    <t>SUPPRESPACE
Colonne D</t>
  </si>
  <si>
    <t xml:space="preserve">     Dodd</t>
  </si>
  <si>
    <t xml:space="preserve">Robert </t>
  </si>
  <si>
    <t>Antoine</t>
  </si>
  <si>
    <t xml:space="preserve">Caron                    </t>
  </si>
  <si>
    <t xml:space="preserve">Archambault              </t>
  </si>
  <si>
    <t xml:space="preserve">paul-émile                            </t>
  </si>
  <si>
    <t xml:space="preserve">     Houde                    </t>
  </si>
  <si>
    <t xml:space="preserve">Tremblay                 </t>
  </si>
  <si>
    <t>marie-claude</t>
  </si>
  <si>
    <t xml:space="preserve">Michaud                  </t>
  </si>
  <si>
    <t xml:space="preserve">Maurice                       </t>
  </si>
  <si>
    <t>Doyon</t>
  </si>
  <si>
    <t xml:space="preserve">             Chan </t>
  </si>
  <si>
    <t>Scoccio</t>
  </si>
  <si>
    <t>Day</t>
  </si>
  <si>
    <t>jean-michel</t>
  </si>
  <si>
    <t>Aujourd'hui</t>
  </si>
  <si>
    <t>Maintenant</t>
  </si>
  <si>
    <t>Date anniversaire</t>
  </si>
  <si>
    <t>Âge en jours</t>
  </si>
  <si>
    <t>Âge en ans</t>
  </si>
  <si>
    <t>Âge arrondi</t>
  </si>
  <si>
    <t>Nombre d'heures accululées</t>
  </si>
  <si>
    <t>Entrée</t>
  </si>
  <si>
    <t>Sortie</t>
  </si>
  <si>
    <t>Nb Heures
Total</t>
  </si>
  <si>
    <t>Total des heures</t>
  </si>
  <si>
    <t>Serge Emery, 2700 Boul. Labelle, Montréal, Qc, H3J 2Z7</t>
  </si>
  <si>
    <t>Suzanne Girard, 3333 Beaubien, Montréal, Qc, H3Z 1K6</t>
  </si>
  <si>
    <t>Pierre Martin, 1234 Du Souvenir, Laval, Qc, H4J 2K0</t>
  </si>
  <si>
    <t>Joe Bloe, 1 Place du Centre, Ville d'ailleurs, Qc, H0H 0H0</t>
  </si>
  <si>
    <t>Murielle Richard, 6451 Des Jalesnes, Anjou, Qc, H1M 1Y4</t>
  </si>
  <si>
    <t>AC01037</t>
  </si>
  <si>
    <t>AC000569</t>
  </si>
  <si>
    <t>AC101</t>
  </si>
  <si>
    <t>AC367</t>
  </si>
  <si>
    <t>AC835</t>
  </si>
  <si>
    <t>RM456</t>
  </si>
  <si>
    <t>Nom &amp; prénom</t>
  </si>
  <si>
    <t>Bonus</t>
  </si>
  <si>
    <t>Allaire, Sylvain</t>
  </si>
  <si>
    <t>Allard, Marie</t>
  </si>
  <si>
    <t>Allard, Cosette</t>
  </si>
  <si>
    <t>Amos, Armande</t>
  </si>
  <si>
    <t>Angus, Marie</t>
  </si>
  <si>
    <t>Ayotte, Michelle</t>
  </si>
  <si>
    <t>Babin, Marie</t>
  </si>
  <si>
    <t>Barbeau, France</t>
  </si>
  <si>
    <t>Barbison, Sylvia</t>
  </si>
  <si>
    <t>Barbre, Victor</t>
  </si>
  <si>
    <t>Beaudouin, Robert</t>
  </si>
  <si>
    <t>Bibeau, Michel</t>
  </si>
  <si>
    <t>Bilodeau, Juliette</t>
  </si>
  <si>
    <t>Boivin, Henri</t>
  </si>
  <si>
    <t>Bordeleau, Monique</t>
  </si>
  <si>
    <t>Caron, Patrick</t>
  </si>
  <si>
    <t>Chagrin, Denise</t>
  </si>
  <si>
    <t xml:space="preserve">Si la personne ne travaille pas à Montréal </t>
  </si>
  <si>
    <t>Craig, Thérèse</t>
  </si>
  <si>
    <t>Compte de dépenses: OUI</t>
  </si>
  <si>
    <t>Crosby, Sylvie</t>
  </si>
  <si>
    <t>Sinon: NON</t>
  </si>
  <si>
    <t>DesBiens, Michel</t>
  </si>
  <si>
    <t>=SI(B2&lt;&gt;"Montréal";"OUI";"NON")</t>
  </si>
  <si>
    <t>Desforges, Jean</t>
  </si>
  <si>
    <t>Dupuis, Leo</t>
  </si>
  <si>
    <t>Dupuis, Ginette</t>
  </si>
  <si>
    <t>Bonus: 5% (voir le montant $)</t>
  </si>
  <si>
    <t>Gingras, Dominique</t>
  </si>
  <si>
    <t>Granger, Louise</t>
  </si>
  <si>
    <t>=SI(E2&gt;40 000;E2*5%;0)</t>
  </si>
  <si>
    <t>Guy, Camillia</t>
  </si>
  <si>
    <t>Larose, Françoise</t>
  </si>
  <si>
    <t>Marcoux, Céline</t>
  </si>
  <si>
    <t>Martin, Luigi</t>
  </si>
  <si>
    <t>Noel, Pierre</t>
  </si>
  <si>
    <t>Richard, Paul</t>
  </si>
  <si>
    <t>Roger, Linda</t>
  </si>
  <si>
    <t>Sabin, Denis</t>
  </si>
  <si>
    <t>Sauvé, Michel</t>
  </si>
  <si>
    <t>Savoie, Pierre</t>
  </si>
  <si>
    <t>Smith, Bernard</t>
  </si>
  <si>
    <t>Smith, Lucie</t>
  </si>
  <si>
    <t>Smith, Nancy</t>
  </si>
  <si>
    <t>St-Pierre, Jacques</t>
  </si>
  <si>
    <t>St-Pierre, Sylvie</t>
  </si>
  <si>
    <t>Surin, Simone</t>
  </si>
  <si>
    <t>Therrien, John</t>
  </si>
  <si>
    <t>Thibault, Francine</t>
  </si>
  <si>
    <t>Thibault, Marc</t>
  </si>
  <si>
    <t>Nombre de bénéficiaires vus en clinique</t>
  </si>
  <si>
    <t>Ophtalmologie</t>
  </si>
  <si>
    <t>Urologie</t>
  </si>
  <si>
    <t>Pédiatrie</t>
  </si>
  <si>
    <t>Gériatrie</t>
  </si>
  <si>
    <t>Pneumo</t>
  </si>
  <si>
    <t>Période 1</t>
  </si>
  <si>
    <t>Période 2</t>
  </si>
  <si>
    <t>Période 3</t>
  </si>
  <si>
    <t>Période 4</t>
  </si>
  <si>
    <t>Période 5</t>
  </si>
  <si>
    <t>Période 6</t>
  </si>
  <si>
    <t>Période 7</t>
  </si>
  <si>
    <t>Période 8</t>
  </si>
  <si>
    <t>Période 9</t>
  </si>
  <si>
    <t>MOYENNE AVEC VALEUR "0"</t>
  </si>
  <si>
    <t>MOYENNE EXCLUANT LA VALEUR "0"</t>
  </si>
  <si>
    <t>Nom Propre Prénom</t>
  </si>
  <si>
    <t>anna maria</t>
  </si>
  <si>
    <t>Taux Heure</t>
  </si>
  <si>
    <t>Nombre
d'heures</t>
  </si>
  <si>
    <t>DATE</t>
  </si>
  <si>
    <t>CHÈQUES ET DÉBITS</t>
  </si>
  <si>
    <t>FRAIS et INTÉRÊTS</t>
  </si>
  <si>
    <t>RETOURS DE VENTES</t>
  </si>
  <si>
    <t>IMPRIMERIE</t>
  </si>
  <si>
    <t>SITE INTERNET</t>
  </si>
  <si>
    <t>AUTRES FRAIS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</si>
  <si>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</si>
  <si>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</si>
  <si>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</si>
  <si>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</si>
  <si>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</si>
  <si>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</si>
  <si>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</si>
  <si>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</si>
  <si>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</si>
  <si>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</si>
  <si>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</si>
  <si>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</si>
  <si>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GRAND TOTAL</t>
  </si>
  <si>
    <t>VÉRIFICATION DOUBLE</t>
  </si>
  <si>
    <t>FORMATION EN BUREAUTIQUE</t>
  </si>
  <si>
    <t>Session 1</t>
  </si>
  <si>
    <t>Session 2</t>
  </si>
  <si>
    <t>Session 3</t>
  </si>
  <si>
    <t>WORD DE BASE</t>
  </si>
  <si>
    <t>EXCEL DE BASE</t>
  </si>
  <si>
    <t>POWERPOINT</t>
  </si>
  <si>
    <t>ACCESS DE BASE</t>
  </si>
  <si>
    <t>MOYENNE</t>
  </si>
  <si>
    <t>PLUS PETIT GROUPE DE L'ANNÉE</t>
  </si>
  <si>
    <t xml:space="preserve">Nicole      </t>
  </si>
  <si>
    <t xml:space="preserve">jean-pierre      </t>
  </si>
  <si>
    <t xml:space="preserve">Simone    </t>
  </si>
  <si>
    <t>Date embauche</t>
  </si>
  <si>
    <t>Salaire semaine</t>
  </si>
  <si>
    <t>TAUX D'INTÉRÊT:</t>
  </si>
  <si>
    <t>NOM</t>
  </si>
  <si>
    <t xml:space="preserve"> MONTANT
EMPRUNTÉ</t>
  </si>
  <si>
    <t xml:space="preserve"> INTÉRÊT
À PAYER</t>
  </si>
  <si>
    <t>Blondeau, Nicole</t>
  </si>
  <si>
    <t xml:space="preserve"> ? </t>
  </si>
  <si>
    <t>Simoneau, Paul</t>
  </si>
  <si>
    <t>Ferland, Donald</t>
  </si>
  <si>
    <t>Caron, Michel</t>
  </si>
  <si>
    <t>Richard, Bertrand</t>
  </si>
  <si>
    <t>Smith, Steeve</t>
  </si>
  <si>
    <t>H1M 3C6</t>
  </si>
  <si>
    <t>H1M 2Y5</t>
  </si>
  <si>
    <t>H1M 1Y4</t>
  </si>
  <si>
    <t>H1K 3G3</t>
  </si>
  <si>
    <t>H1J 2G1</t>
  </si>
  <si>
    <t>H1K 1L1</t>
  </si>
  <si>
    <t>H1K 2V2</t>
  </si>
  <si>
    <t>H1K 2X8</t>
  </si>
  <si>
    <t>H1K 1R2</t>
  </si>
  <si>
    <t>H1K 2R2</t>
  </si>
  <si>
    <t>H1K 1Z4</t>
  </si>
  <si>
    <t>H1K 1H2</t>
  </si>
  <si>
    <t>H1K 1V1</t>
  </si>
  <si>
    <t>CODE POSTAL</t>
  </si>
  <si>
    <t>Date début</t>
  </si>
  <si>
    <t>Date fin</t>
  </si>
  <si>
    <t>Nb jours</t>
  </si>
  <si>
    <t>FÉRIÉ</t>
  </si>
  <si>
    <t>ARRONDI</t>
  </si>
  <si>
    <t>-1 = 10</t>
  </si>
  <si>
    <t>-2 = 100</t>
  </si>
  <si>
    <t>-3 = 1000</t>
  </si>
  <si>
    <t>-4 = 10 000</t>
  </si>
  <si>
    <t>MOYENNE DE LA SESSION 1 ET 3</t>
  </si>
  <si>
    <t>GRANDE.VALEUR (Statistique)</t>
  </si>
  <si>
    <t>PETITE.VALEUR (Statistique)</t>
  </si>
  <si>
    <t>Deuxième meilleure vente</t>
  </si>
  <si>
    <t>Meilleure vente</t>
  </si>
  <si>
    <t>Plus petite vente</t>
  </si>
  <si>
    <t>Deuxième plus petite vente</t>
  </si>
  <si>
    <t>SOMME.SI (Math &amp; Trigo)</t>
  </si>
  <si>
    <t>Entrez la formule dans la cellule C3</t>
  </si>
  <si>
    <t>Réponse : =B3*$B$1</t>
  </si>
  <si>
    <t>Effectuez la somme des 2 colonnes B et C</t>
  </si>
  <si>
    <t>Trouvez l'erreur. La réponse est dans la ligne 15 qui est masquée, réaffichez-là</t>
  </si>
  <si>
    <t>LA LIGNE 6 EST MASQUÉE</t>
  </si>
  <si>
    <t>?</t>
  </si>
  <si>
    <t>[hh]:mm</t>
  </si>
  <si>
    <t>Vous trouverez ce format dans Format de cellule, Groupe Nombre, Personnalisée</t>
  </si>
  <si>
    <t>RÉPONSE</t>
  </si>
  <si>
    <t>Si les ventes sont supérieures à 50 000</t>
  </si>
  <si>
    <t>Sinon: "Effort à faire" - ou  0  - ou ""</t>
  </si>
  <si>
    <t>Mois ou Année</t>
  </si>
  <si>
    <t>Âge réel</t>
  </si>
  <si>
    <t>RÉPONSE LIGNE 2</t>
  </si>
  <si>
    <t>INSCRIPTION POUR L'ANNÉE 2019-2020</t>
  </si>
  <si>
    <t>ANNULÉ</t>
  </si>
  <si>
    <t>VOIR RÉPONSE CI-DESSOUS</t>
  </si>
  <si>
    <t>Nouveau Code employé
CONCATENER</t>
  </si>
  <si>
    <t>SOMME.SI (MATH &amp; TRIGO)</t>
  </si>
  <si>
    <t>Statistique des naissances par Province</t>
  </si>
  <si>
    <t>PROV.</t>
  </si>
  <si>
    <t>JANV</t>
  </si>
  <si>
    <t>FÉV</t>
  </si>
  <si>
    <t>AVR</t>
  </si>
  <si>
    <t>JUIL</t>
  </si>
  <si>
    <t>SEPT</t>
  </si>
  <si>
    <t>OCT</t>
  </si>
  <si>
    <t>NOV</t>
  </si>
  <si>
    <t>DÉC</t>
  </si>
  <si>
    <t>QC</t>
  </si>
  <si>
    <t>ON</t>
  </si>
  <si>
    <t>CB</t>
  </si>
  <si>
    <t>AL</t>
  </si>
  <si>
    <t>MA</t>
  </si>
  <si>
    <t>SA</t>
  </si>
  <si>
    <t>NE</t>
  </si>
  <si>
    <t>NB</t>
  </si>
  <si>
    <t>TN</t>
  </si>
  <si>
    <t>IPE</t>
  </si>
  <si>
    <r>
      <t>COMBIEN DE FORMATIONS PROPOSÉES : NB</t>
    </r>
    <r>
      <rPr>
        <b/>
        <sz val="10"/>
        <color rgb="FFFF0000"/>
        <rFont val="Arial"/>
        <family val="2"/>
      </rPr>
      <t>VAL</t>
    </r>
    <r>
      <rPr>
        <b/>
        <sz val="10"/>
        <rFont val="Arial"/>
        <family val="2"/>
      </rPr>
      <t xml:space="preserve"> (RECHERCHE VALEUR </t>
    </r>
    <r>
      <rPr>
        <b/>
        <sz val="10"/>
        <color rgb="FFFF0000"/>
        <rFont val="Arial"/>
        <family val="2"/>
      </rPr>
      <t>ALPHA</t>
    </r>
    <r>
      <rPr>
        <b/>
        <sz val="10"/>
        <rFont val="Arial"/>
        <family val="2"/>
      </rPr>
      <t>NUMÉRIQUE)</t>
    </r>
  </si>
  <si>
    <t>Réponses déplacées pour mieux porter à la réflexion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</si>
</sst>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8" formatCode="#,##0.00\ &quot;$&quot;_);[Red]\(#,##0.00\ &quot;$&quot;\)"/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-* #,##0.00\ &quot;$&quot;_-;_-* #,##0.00\ &quot;$&quot;\-;_-* &quot;-&quot;??\ &quot;$&quot;_-;_-@_-"/>
    <numFmt numFmtId="166" formatCode="[$-C0C]d\ mmm\ yyyy;@"/>
    <numFmt numFmtId="167" formatCode="[hh]:mm"/>
    <numFmt numFmtId="168" formatCode="[$-F400]h:mm:ss\ AM/PM"/>
    <numFmt numFmtId="169" formatCode="d/mmmm/yy"/>
    <numFmt numFmtId="170" formatCode="dd\ mmm\.yyyy"/>
    <numFmt numFmtId="171" formatCode="#,##0.00&quot;$&quot;_);\(#,##0.00&quot;$&quot;\)"/>
    <numFmt numFmtId="172" formatCode="_ * #,##0_)\ &quot;$&quot;_ ;_ * \(#,##0\)\ &quot;$&quot;_ ;_ * &quot;-&quot;??_)\ &quot;$&quot;_ ;_ @_ "/>
    <numFmt numFmtId="173" formatCode="#,##0.00\ &quot;$&quot;"/>
    <numFmt numFmtId="174" formatCode="[$-F800]dddd\,\ mmmm\ dd\,\ yyyy"/>
    <numFmt numFmtId="175" formatCode="_-* #,##0\ &quot;$&quot;_-;\-* #,##0\ &quot;$&quot;_-;_-* &quot;-&quot;??\ &quot;$&quot;_-;_-@_-"/>
  </numFmts>
  <fonts count="49">
    <font>
      <sz val="10"/>
      <name val="Arial"/>
    </font>
    <font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b/>
      <sz val="10"/>
      <color indexed="32"/>
      <name val="Arial"/>
      <family val="2"/>
    </font>
    <font>
      <b/>
      <sz val="10"/>
      <color indexed="8"/>
      <name val="Arial"/>
      <family val="2"/>
    </font>
    <font>
      <b/>
      <u/>
      <sz val="10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5" tint="-0.249977111117893"/>
      <name val="Arial"/>
      <family val="2"/>
    </font>
    <font>
      <sz val="10"/>
      <name val="Arial"/>
      <family val="2"/>
    </font>
    <font>
      <i/>
      <u/>
      <sz val="10"/>
      <color indexed="56"/>
      <name val="Arial"/>
      <family val="2"/>
    </font>
    <font>
      <sz val="10"/>
      <name val="Tahoma"/>
      <family val="2"/>
    </font>
    <font>
      <b/>
      <sz val="11"/>
      <name val="Arial"/>
      <family val="2"/>
    </font>
    <font>
      <b/>
      <sz val="15"/>
      <color theme="3"/>
      <name val="Arial"/>
      <family val="2"/>
    </font>
    <font>
      <sz val="11"/>
      <color theme="0"/>
      <name val="Arial"/>
      <family val="2"/>
    </font>
    <font>
      <b/>
      <sz val="11"/>
      <color theme="3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color indexed="8"/>
      <name val="Cambria"/>
      <family val="1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0"/>
      <name val="Calibri"/>
      <family val="2"/>
      <scheme val="minor"/>
    </font>
    <font>
      <b/>
      <sz val="13"/>
      <color theme="3"/>
      <name val="Arial"/>
      <family val="2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indexed="56"/>
      <name val="Arial"/>
      <family val="2"/>
    </font>
    <font>
      <b/>
      <sz val="12"/>
      <color theme="1"/>
      <name val="Calibri"/>
      <family val="2"/>
      <scheme val="minor"/>
    </font>
    <font>
      <b/>
      <sz val="22"/>
      <color indexed="8"/>
      <name val="Angelina"/>
    </font>
    <font>
      <b/>
      <sz val="12"/>
      <color indexed="8"/>
      <name val="Arial"/>
      <family val="2"/>
    </font>
    <font>
      <b/>
      <sz val="9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4BD97"/>
        <bgColor rgb="FF000000"/>
      </patternFill>
    </fill>
    <fill>
      <patternFill patternType="solid">
        <fgColor theme="2"/>
        <bgColor indexed="64"/>
      </patternFill>
    </fill>
  </fills>
  <borders count="108">
    <border>
      <left/>
      <right/>
      <top/>
      <bottom/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57"/>
      </left>
      <right style="hair">
        <color indexed="57"/>
      </right>
      <top style="medium">
        <color indexed="57"/>
      </top>
      <bottom style="hair">
        <color indexed="57"/>
      </bottom>
      <diagonal/>
    </border>
    <border>
      <left style="hair">
        <color indexed="57"/>
      </left>
      <right style="hair">
        <color indexed="57"/>
      </right>
      <top style="medium">
        <color indexed="57"/>
      </top>
      <bottom style="hair">
        <color indexed="57"/>
      </bottom>
      <diagonal/>
    </border>
    <border>
      <left style="hair">
        <color indexed="57"/>
      </left>
      <right style="medium">
        <color indexed="57"/>
      </right>
      <top style="medium">
        <color indexed="57"/>
      </top>
      <bottom style="hair">
        <color indexed="57"/>
      </bottom>
      <diagonal/>
    </border>
    <border>
      <left style="medium">
        <color indexed="57"/>
      </left>
      <right style="hair">
        <color indexed="57"/>
      </right>
      <top style="hair">
        <color indexed="57"/>
      </top>
      <bottom style="hair">
        <color indexed="57"/>
      </bottom>
      <diagonal/>
    </border>
    <border>
      <left style="hair">
        <color indexed="57"/>
      </left>
      <right style="hair">
        <color indexed="57"/>
      </right>
      <top style="hair">
        <color indexed="57"/>
      </top>
      <bottom style="hair">
        <color indexed="57"/>
      </bottom>
      <diagonal/>
    </border>
    <border>
      <left style="hair">
        <color indexed="57"/>
      </left>
      <right style="medium">
        <color indexed="57"/>
      </right>
      <top style="hair">
        <color indexed="57"/>
      </top>
      <bottom style="hair">
        <color indexed="57"/>
      </bottom>
      <diagonal/>
    </border>
    <border>
      <left style="medium">
        <color indexed="57"/>
      </left>
      <right style="hair">
        <color indexed="57"/>
      </right>
      <top style="hair">
        <color indexed="57"/>
      </top>
      <bottom style="medium">
        <color indexed="57"/>
      </bottom>
      <diagonal/>
    </border>
    <border>
      <left style="hair">
        <color indexed="57"/>
      </left>
      <right style="hair">
        <color indexed="57"/>
      </right>
      <top style="hair">
        <color indexed="57"/>
      </top>
      <bottom style="medium">
        <color indexed="57"/>
      </bottom>
      <diagonal/>
    </border>
    <border>
      <left style="hair">
        <color indexed="57"/>
      </left>
      <right style="medium">
        <color indexed="57"/>
      </right>
      <top style="hair">
        <color indexed="57"/>
      </top>
      <bottom style="medium">
        <color indexed="57"/>
      </bottom>
      <diagonal/>
    </border>
    <border>
      <left style="medium">
        <color indexed="57"/>
      </left>
      <right style="hair">
        <color indexed="57"/>
      </right>
      <top style="medium">
        <color indexed="57"/>
      </top>
      <bottom style="medium">
        <color indexed="57"/>
      </bottom>
      <diagonal/>
    </border>
    <border>
      <left style="double">
        <color indexed="57"/>
      </left>
      <right style="double">
        <color indexed="57"/>
      </right>
      <top style="medium">
        <color indexed="57"/>
      </top>
      <bottom style="hair">
        <color indexed="57"/>
      </bottom>
      <diagonal/>
    </border>
    <border>
      <left style="medium">
        <color indexed="57"/>
      </left>
      <right/>
      <top style="medium">
        <color indexed="57"/>
      </top>
      <bottom style="hair">
        <color indexed="57"/>
      </bottom>
      <diagonal/>
    </border>
    <border>
      <left style="double">
        <color indexed="57"/>
      </left>
      <right style="double">
        <color indexed="57"/>
      </right>
      <top style="hair">
        <color indexed="57"/>
      </top>
      <bottom style="medium">
        <color indexed="57"/>
      </bottom>
      <diagonal/>
    </border>
    <border>
      <left style="double">
        <color indexed="57"/>
      </left>
      <right style="double">
        <color indexed="57"/>
      </right>
      <top/>
      <bottom style="hair">
        <color indexed="57"/>
      </bottom>
      <diagonal/>
    </border>
    <border>
      <left style="double">
        <color indexed="57"/>
      </left>
      <right style="double">
        <color indexed="57"/>
      </right>
      <top style="hair">
        <color indexed="57"/>
      </top>
      <bottom style="hair">
        <color indexed="57"/>
      </bottom>
      <diagonal/>
    </border>
    <border>
      <left style="double">
        <color indexed="57"/>
      </left>
      <right style="double">
        <color indexed="57"/>
      </right>
      <top style="hair">
        <color indexed="57"/>
      </top>
      <bottom/>
      <diagonal/>
    </border>
    <border>
      <left style="medium">
        <color indexed="57"/>
      </left>
      <right/>
      <top style="double">
        <color indexed="57"/>
      </top>
      <bottom style="medium">
        <color indexed="57"/>
      </bottom>
      <diagonal/>
    </border>
    <border>
      <left style="double">
        <color indexed="57"/>
      </left>
      <right style="double">
        <color indexed="57"/>
      </right>
      <top style="double">
        <color indexed="57"/>
      </top>
      <bottom style="medium">
        <color indexed="57"/>
      </bottom>
      <diagonal/>
    </border>
    <border>
      <left style="medium">
        <color indexed="54"/>
      </left>
      <right style="thin">
        <color indexed="54"/>
      </right>
      <top style="medium">
        <color indexed="54"/>
      </top>
      <bottom style="thin">
        <color indexed="54"/>
      </bottom>
      <diagonal/>
    </border>
    <border>
      <left style="thin">
        <color indexed="54"/>
      </left>
      <right style="thin">
        <color indexed="54"/>
      </right>
      <top style="medium">
        <color indexed="54"/>
      </top>
      <bottom style="thin">
        <color indexed="54"/>
      </bottom>
      <diagonal/>
    </border>
    <border>
      <left style="thin">
        <color indexed="54"/>
      </left>
      <right style="medium">
        <color indexed="54"/>
      </right>
      <top style="medium">
        <color indexed="54"/>
      </top>
      <bottom style="thin">
        <color indexed="54"/>
      </bottom>
      <diagonal/>
    </border>
    <border>
      <left style="medium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thin">
        <color indexed="54"/>
      </left>
      <right style="medium">
        <color indexed="54"/>
      </right>
      <top style="thin">
        <color indexed="54"/>
      </top>
      <bottom style="thin">
        <color indexed="54"/>
      </bottom>
      <diagonal/>
    </border>
    <border>
      <left style="medium">
        <color indexed="54"/>
      </left>
      <right style="thin">
        <color indexed="54"/>
      </right>
      <top style="thin">
        <color indexed="54"/>
      </top>
      <bottom style="medium">
        <color indexed="54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medium">
        <color indexed="54"/>
      </bottom>
      <diagonal/>
    </border>
    <border>
      <left style="thin">
        <color indexed="54"/>
      </left>
      <right style="medium">
        <color indexed="54"/>
      </right>
      <top style="thin">
        <color indexed="54"/>
      </top>
      <bottom style="medium">
        <color indexed="54"/>
      </bottom>
      <diagonal/>
    </border>
    <border>
      <left style="medium">
        <color indexed="54"/>
      </left>
      <right style="medium">
        <color indexed="54"/>
      </right>
      <top style="medium">
        <color indexed="54"/>
      </top>
      <bottom style="thin">
        <color indexed="54"/>
      </bottom>
      <diagonal/>
    </border>
    <border>
      <left style="medium">
        <color indexed="54"/>
      </left>
      <right style="medium">
        <color indexed="54"/>
      </right>
      <top style="thin">
        <color indexed="54"/>
      </top>
      <bottom style="medium">
        <color indexed="54"/>
      </bottom>
      <diagonal/>
    </border>
    <border>
      <left style="medium">
        <color indexed="54"/>
      </left>
      <right style="thin">
        <color indexed="54"/>
      </right>
      <top/>
      <bottom style="thin">
        <color indexed="54"/>
      </bottom>
      <diagonal/>
    </border>
    <border>
      <left style="thin">
        <color indexed="54"/>
      </left>
      <right style="thin">
        <color indexed="54"/>
      </right>
      <top/>
      <bottom style="thin">
        <color indexed="54"/>
      </bottom>
      <diagonal/>
    </border>
    <border>
      <left style="thin">
        <color indexed="54"/>
      </left>
      <right style="medium">
        <color indexed="54"/>
      </right>
      <top/>
      <bottom style="thin">
        <color indexed="54"/>
      </bottom>
      <diagonal/>
    </border>
    <border>
      <left style="thin">
        <color indexed="60"/>
      </left>
      <right style="hair">
        <color indexed="60"/>
      </right>
      <top style="thin">
        <color indexed="60"/>
      </top>
      <bottom style="hair">
        <color indexed="60"/>
      </bottom>
      <diagonal/>
    </border>
    <border>
      <left style="hair">
        <color indexed="60"/>
      </left>
      <right style="thin">
        <color indexed="60"/>
      </right>
      <top style="thin">
        <color indexed="60"/>
      </top>
      <bottom style="hair">
        <color indexed="60"/>
      </bottom>
      <diagonal/>
    </border>
    <border>
      <left style="thin">
        <color indexed="60"/>
      </left>
      <right style="hair">
        <color indexed="60"/>
      </right>
      <top style="hair">
        <color indexed="60"/>
      </top>
      <bottom style="thin">
        <color indexed="60"/>
      </bottom>
      <diagonal/>
    </border>
    <border>
      <left style="hair">
        <color indexed="60"/>
      </left>
      <right style="thin">
        <color indexed="60"/>
      </right>
      <top style="hair">
        <color indexed="60"/>
      </top>
      <bottom style="thin">
        <color indexed="60"/>
      </bottom>
      <diagonal/>
    </border>
    <border>
      <left style="thin">
        <color indexed="60"/>
      </left>
      <right style="hair">
        <color indexed="60"/>
      </right>
      <top style="hair">
        <color indexed="60"/>
      </top>
      <bottom style="hair">
        <color indexed="60"/>
      </bottom>
      <diagonal/>
    </border>
    <border>
      <left style="hair">
        <color indexed="60"/>
      </left>
      <right style="thin">
        <color indexed="60"/>
      </right>
      <top style="hair">
        <color indexed="60"/>
      </top>
      <bottom style="hair">
        <color indexed="60"/>
      </bottom>
      <diagonal/>
    </border>
    <border>
      <left style="medium">
        <color indexed="60"/>
      </left>
      <right style="hair">
        <color indexed="60"/>
      </right>
      <top style="medium">
        <color indexed="60"/>
      </top>
      <bottom style="medium">
        <color indexed="60"/>
      </bottom>
      <diagonal/>
    </border>
    <border>
      <left style="hair">
        <color indexed="60"/>
      </left>
      <right style="thin">
        <color indexed="60"/>
      </right>
      <top style="medium">
        <color indexed="60"/>
      </top>
      <bottom style="medium">
        <color indexed="60"/>
      </bottom>
      <diagonal/>
    </border>
    <border>
      <left/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60"/>
      </left>
      <right style="hair">
        <color indexed="60"/>
      </right>
      <top/>
      <bottom style="hair">
        <color indexed="60"/>
      </bottom>
      <diagonal/>
    </border>
    <border>
      <left style="hair">
        <color indexed="60"/>
      </left>
      <right style="thin">
        <color indexed="60"/>
      </right>
      <top/>
      <bottom style="hair">
        <color indexed="60"/>
      </bottom>
      <diagonal/>
    </border>
    <border>
      <left/>
      <right style="medium">
        <color indexed="60"/>
      </right>
      <top/>
      <bottom style="hair">
        <color indexed="60"/>
      </bottom>
      <diagonal/>
    </border>
    <border>
      <left style="medium">
        <color indexed="60"/>
      </left>
      <right style="hair">
        <color indexed="60"/>
      </right>
      <top style="hair">
        <color indexed="60"/>
      </top>
      <bottom style="hair">
        <color indexed="60"/>
      </bottom>
      <diagonal/>
    </border>
    <border>
      <left/>
      <right style="medium">
        <color indexed="60"/>
      </right>
      <top style="hair">
        <color indexed="60"/>
      </top>
      <bottom style="hair">
        <color indexed="60"/>
      </bottom>
      <diagonal/>
    </border>
    <border>
      <left style="medium">
        <color indexed="60"/>
      </left>
      <right style="hair">
        <color indexed="60"/>
      </right>
      <top style="hair">
        <color indexed="60"/>
      </top>
      <bottom/>
      <diagonal/>
    </border>
    <border>
      <left style="hair">
        <color indexed="60"/>
      </left>
      <right style="thin">
        <color indexed="60"/>
      </right>
      <top style="hair">
        <color indexed="60"/>
      </top>
      <bottom/>
      <diagonal/>
    </border>
    <border>
      <left/>
      <right style="medium">
        <color indexed="60"/>
      </right>
      <top style="hair">
        <color indexed="60"/>
      </top>
      <bottom/>
      <diagonal/>
    </border>
    <border>
      <left/>
      <right style="medium">
        <color indexed="60"/>
      </right>
      <top style="double">
        <color indexed="60"/>
      </top>
      <bottom style="medium">
        <color indexed="60"/>
      </bottom>
      <diagonal/>
    </border>
    <border>
      <left style="medium">
        <color indexed="60"/>
      </left>
      <right style="medium">
        <color indexed="60"/>
      </right>
      <top style="medium">
        <color indexed="60"/>
      </top>
      <bottom/>
      <diagonal/>
    </border>
    <border>
      <left style="medium">
        <color indexed="60"/>
      </left>
      <right style="medium">
        <color indexed="60"/>
      </right>
      <top/>
      <bottom/>
      <diagonal/>
    </border>
    <border>
      <left style="medium">
        <color indexed="60"/>
      </left>
      <right style="medium">
        <color indexed="60"/>
      </right>
      <top/>
      <bottom style="medium">
        <color indexed="60"/>
      </bottom>
      <diagonal/>
    </border>
    <border>
      <left style="medium">
        <color indexed="60"/>
      </left>
      <right/>
      <top style="double">
        <color indexed="60"/>
      </top>
      <bottom style="medium">
        <color indexed="60"/>
      </bottom>
      <diagonal/>
    </border>
    <border>
      <left/>
      <right style="thin">
        <color indexed="60"/>
      </right>
      <top style="double">
        <color indexed="60"/>
      </top>
      <bottom style="medium">
        <color indexed="60"/>
      </bottom>
      <diagonal/>
    </border>
    <border>
      <left/>
      <right/>
      <top/>
      <bottom style="thick">
        <color theme="4" tint="0.499984740745262"/>
      </bottom>
      <diagonal/>
    </border>
    <border>
      <left style="double">
        <color theme="4" tint="-0.24994659260841701"/>
      </left>
      <right/>
      <top style="double">
        <color theme="4" tint="-0.24994659260841701"/>
      </top>
      <bottom style="thin">
        <color theme="4" tint="-0.24994659260841701"/>
      </bottom>
      <diagonal/>
    </border>
    <border>
      <left/>
      <right/>
      <top style="double">
        <color theme="4" tint="-0.24994659260841701"/>
      </top>
      <bottom style="thin">
        <color theme="4" tint="-0.24994659260841701"/>
      </bottom>
      <diagonal/>
    </border>
    <border>
      <left/>
      <right style="double">
        <color theme="4" tint="-0.24994659260841701"/>
      </right>
      <top style="double">
        <color theme="4" tint="-0.24994659260841701"/>
      </top>
      <bottom style="thin">
        <color theme="4" tint="-0.24994659260841701"/>
      </bottom>
      <diagonal/>
    </border>
    <border>
      <left style="double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double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double">
        <color theme="4" tint="-0.24994659260841701"/>
      </left>
      <right/>
      <top style="thin">
        <color theme="4" tint="-0.24994659260841701"/>
      </top>
      <bottom style="double">
        <color theme="4" tint="-0.24994659260841701"/>
      </bottom>
      <diagonal/>
    </border>
    <border>
      <left/>
      <right/>
      <top style="thin">
        <color theme="4" tint="-0.24994659260841701"/>
      </top>
      <bottom style="double">
        <color theme="4" tint="-0.24994659260841701"/>
      </bottom>
      <diagonal/>
    </border>
    <border>
      <left/>
      <right style="double">
        <color theme="4" tint="-0.24994659260841701"/>
      </right>
      <top style="thin">
        <color theme="4" tint="-0.24994659260841701"/>
      </top>
      <bottom style="double">
        <color theme="4" tint="-0.24994659260841701"/>
      </bottom>
      <diagonal/>
    </border>
    <border>
      <left style="thick">
        <color theme="3" tint="0.39994506668294322"/>
      </left>
      <right style="thin">
        <color theme="3" tint="0.39994506668294322"/>
      </right>
      <top style="thick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ck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ck">
        <color theme="3" tint="0.39994506668294322"/>
      </right>
      <top style="thick">
        <color theme="3" tint="0.39994506668294322"/>
      </top>
      <bottom style="thin">
        <color theme="3" tint="0.39994506668294322"/>
      </bottom>
      <diagonal/>
    </border>
    <border>
      <left style="thick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ck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ck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ck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ck">
        <color theme="3" tint="0.39994506668294322"/>
      </bottom>
      <diagonal/>
    </border>
    <border>
      <left style="thin">
        <color theme="3" tint="0.39994506668294322"/>
      </left>
      <right style="thick">
        <color theme="3" tint="0.39994506668294322"/>
      </right>
      <top style="thin">
        <color theme="3" tint="0.39994506668294322"/>
      </top>
      <bottom style="thick">
        <color theme="3" tint="0.39994506668294322"/>
      </bottom>
      <diagonal/>
    </border>
    <border>
      <left style="medium">
        <color indexed="57"/>
      </left>
      <right/>
      <top style="hair">
        <color indexed="57"/>
      </top>
      <bottom style="hair">
        <color indexed="57"/>
      </bottom>
      <diagonal/>
    </border>
    <border>
      <left style="medium">
        <color indexed="57"/>
      </left>
      <right/>
      <top style="hair">
        <color indexed="57"/>
      </top>
      <bottom/>
      <diagonal/>
    </border>
    <border>
      <left style="hair">
        <color indexed="57"/>
      </left>
      <right style="hair">
        <color indexed="57"/>
      </right>
      <top style="medium">
        <color indexed="57"/>
      </top>
      <bottom/>
      <diagonal/>
    </border>
    <border>
      <left style="hair">
        <color indexed="57"/>
      </left>
      <right/>
      <top style="medium">
        <color indexed="57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theme="4" tint="-0.24994659260841701"/>
      </left>
      <right style="medium">
        <color theme="4" tint="-0.24994659260841701"/>
      </right>
      <top style="hair">
        <color theme="4" tint="-0.24994659260841701"/>
      </top>
      <bottom style="hair">
        <color theme="4" tint="-0.24994659260841701"/>
      </bottom>
      <diagonal/>
    </border>
    <border>
      <left style="medium">
        <color theme="4" tint="-0.24994659260841701"/>
      </left>
      <right style="hair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hair">
        <color theme="4" tint="-0.24994659260841701"/>
      </left>
      <right style="hair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hair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/>
      <right/>
      <top/>
      <bottom style="thick">
        <color theme="4"/>
      </bottom>
      <diagonal/>
    </border>
    <border>
      <left style="medium">
        <color theme="4" tint="-0.24994659260841701"/>
      </left>
      <right style="hair">
        <color theme="4" tint="-0.24994659260841701"/>
      </right>
      <top style="medium">
        <color theme="4" tint="-0.24994659260841701"/>
      </top>
      <bottom/>
      <diagonal/>
    </border>
    <border>
      <left style="hair">
        <color theme="4" tint="-0.24994659260841701"/>
      </left>
      <right style="hair">
        <color theme="4" tint="-0.24994659260841701"/>
      </right>
      <top style="medium">
        <color theme="4" tint="-0.24994659260841701"/>
      </top>
      <bottom/>
      <diagonal/>
    </border>
    <border>
      <left style="hair">
        <color theme="4" tint="-0.24994659260841701"/>
      </left>
      <right style="medium">
        <color theme="4" tint="-0.24994659260841701"/>
      </right>
      <top style="medium">
        <color theme="4" tint="-0.24994659260841701"/>
      </top>
      <bottom/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hair">
        <color theme="4" tint="-0.24994659260841701"/>
      </bottom>
      <diagonal/>
    </border>
    <border>
      <left/>
      <right style="hair">
        <color theme="4" tint="-0.24994659260841701"/>
      </right>
      <top style="hair">
        <color theme="4" tint="-0.24994659260841701"/>
      </top>
      <bottom style="hair">
        <color theme="4" tint="-0.24994659260841701"/>
      </bottom>
      <diagonal/>
    </border>
    <border>
      <left style="medium">
        <color theme="4" tint="-0.24994659260841701"/>
      </left>
      <right style="medium">
        <color theme="4" tint="-0.24994659260841701"/>
      </right>
      <top style="hair">
        <color theme="4" tint="-0.24994659260841701"/>
      </top>
      <bottom style="hair">
        <color theme="4" tint="-0.24994659260841701"/>
      </bottom>
      <diagonal/>
    </border>
    <border>
      <left style="medium">
        <color theme="4" tint="-0.24994659260841701"/>
      </left>
      <right style="medium">
        <color theme="4" tint="-0.24994659260841701"/>
      </right>
      <top style="hair">
        <color theme="4" tint="-0.24994659260841701"/>
      </top>
      <bottom style="medium">
        <color theme="4" tint="-0.24994659260841701"/>
      </bottom>
      <diagonal/>
    </border>
    <border>
      <left/>
      <right style="hair">
        <color theme="4" tint="-0.24994659260841701"/>
      </right>
      <top style="hair">
        <color theme="4" tint="-0.24994659260841701"/>
      </top>
      <bottom style="medium">
        <color theme="4" tint="-0.24994659260841701"/>
      </bottom>
      <diagonal/>
    </border>
    <border>
      <left style="hair">
        <color theme="4" tint="-0.24994659260841701"/>
      </left>
      <right style="medium">
        <color theme="4" tint="-0.24994659260841701"/>
      </right>
      <top style="hair">
        <color theme="4" tint="-0.24994659260841701"/>
      </top>
      <bottom style="medium">
        <color theme="4" tint="-0.24994659260841701"/>
      </bottom>
      <diagonal/>
    </border>
    <border>
      <left style="double">
        <color theme="6" tint="-0.24994659260841701"/>
      </left>
      <right style="double">
        <color theme="6" tint="-0.24994659260841701"/>
      </right>
      <top style="double">
        <color theme="6" tint="-0.24994659260841701"/>
      </top>
      <bottom style="double">
        <color theme="6" tint="-0.24994659260841701"/>
      </bottom>
      <diagonal/>
    </border>
    <border>
      <left style="double">
        <color theme="6" tint="-0.24994659260841701"/>
      </left>
      <right style="double">
        <color theme="6" tint="-0.24994659260841701"/>
      </right>
      <top/>
      <bottom/>
      <diagonal/>
    </border>
    <border>
      <left style="double">
        <color theme="6" tint="-0.24994659260841701"/>
      </left>
      <right style="double">
        <color theme="6" tint="-0.24994659260841701"/>
      </right>
      <top/>
      <bottom style="double">
        <color theme="6" tint="-0.249946592608417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2" tint="-9.9948118533890809E-2"/>
      </bottom>
      <diagonal/>
    </border>
    <border>
      <left style="thin">
        <color theme="3"/>
      </left>
      <right style="thin">
        <color theme="3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3"/>
      </left>
      <right style="thin">
        <color theme="3"/>
      </right>
      <top style="thin">
        <color theme="2" tint="-9.9948118533890809E-2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</borders>
  <cellStyleXfs count="51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/>
    <xf numFmtId="0" fontId="3" fillId="0" borderId="0"/>
    <xf numFmtId="0" fontId="17" fillId="0" borderId="0"/>
    <xf numFmtId="0" fontId="9" fillId="0" borderId="0"/>
    <xf numFmtId="0" fontId="4" fillId="0" borderId="0"/>
    <xf numFmtId="0" fontId="5" fillId="0" borderId="0"/>
    <xf numFmtId="0" fontId="10" fillId="0" borderId="0"/>
    <xf numFmtId="0" fontId="3" fillId="0" borderId="0"/>
    <xf numFmtId="0" fontId="5" fillId="0" borderId="0"/>
    <xf numFmtId="9" fontId="3" fillId="0" borderId="0" applyFont="0" applyFill="0" applyBorder="0" applyAlignment="0" applyProtection="0"/>
    <xf numFmtId="0" fontId="14" fillId="0" borderId="58" applyNumberFormat="0" applyFill="0" applyAlignment="0" applyProtection="0"/>
    <xf numFmtId="0" fontId="15" fillId="0" borderId="1" applyNumberFormat="0" applyFill="0" applyAlignment="0" applyProtection="0"/>
    <xf numFmtId="0" fontId="15" fillId="0" borderId="0" applyNumberFormat="0" applyFill="0" applyBorder="0" applyAlignment="0" applyProtection="0"/>
    <xf numFmtId="0" fontId="20" fillId="0" borderId="2" applyNumberFormat="0" applyFill="0" applyAlignment="0" applyProtection="0"/>
    <xf numFmtId="0" fontId="3" fillId="0" borderId="0"/>
    <xf numFmtId="44" fontId="3" fillId="0" borderId="0" applyFont="0" applyFill="0" applyBorder="0" applyAlignment="0" applyProtection="0"/>
    <xf numFmtId="0" fontId="19" fillId="0" borderId="0"/>
    <xf numFmtId="0" fontId="19" fillId="6" borderId="0" applyNumberFormat="0" applyBorder="0" applyAlignment="0" applyProtection="0"/>
    <xf numFmtId="44" fontId="22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17" fillId="0" borderId="0"/>
    <xf numFmtId="44" fontId="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/>
    <xf numFmtId="0" fontId="1" fillId="0" borderId="0"/>
    <xf numFmtId="0" fontId="3" fillId="0" borderId="0"/>
    <xf numFmtId="0" fontId="24" fillId="0" borderId="0"/>
    <xf numFmtId="0" fontId="20" fillId="0" borderId="81" applyNumberFormat="0" applyFill="0" applyAlignment="0" applyProtection="0"/>
    <xf numFmtId="0" fontId="26" fillId="0" borderId="86" applyNumberFormat="0" applyFill="0" applyAlignment="0" applyProtection="0"/>
    <xf numFmtId="0" fontId="27" fillId="8" borderId="0" applyNumberFormat="0" applyBorder="0" applyAlignment="0" applyProtection="0"/>
    <xf numFmtId="0" fontId="29" fillId="0" borderId="0"/>
    <xf numFmtId="0" fontId="31" fillId="0" borderId="81" applyNumberFormat="0" applyFill="0" applyAlignment="0" applyProtection="0"/>
    <xf numFmtId="0" fontId="37" fillId="0" borderId="2" applyNumberFormat="0" applyFill="0" applyAlignment="0" applyProtection="0"/>
    <xf numFmtId="0" fontId="38" fillId="8" borderId="0" applyNumberFormat="0" applyBorder="0" applyAlignment="0" applyProtection="0"/>
    <xf numFmtId="0" fontId="10" fillId="0" borderId="0"/>
    <xf numFmtId="0" fontId="39" fillId="0" borderId="58" applyNumberFormat="0" applyFill="0" applyAlignment="0" applyProtection="0"/>
    <xf numFmtId="0" fontId="40" fillId="0" borderId="86" applyNumberFormat="0" applyFill="0" applyAlignment="0" applyProtection="0"/>
    <xf numFmtId="0" fontId="41" fillId="0" borderId="99" applyNumberFormat="0" applyFill="0" applyAlignment="0" applyProtection="0"/>
  </cellStyleXfs>
  <cellXfs count="263">
    <xf numFmtId="0" fontId="0" fillId="0" borderId="0" xfId="0"/>
    <xf numFmtId="166" fontId="5" fillId="0" borderId="0" xfId="15" applyNumberFormat="1"/>
    <xf numFmtId="0" fontId="5" fillId="0" borderId="0" xfId="15"/>
    <xf numFmtId="169" fontId="5" fillId="0" borderId="0" xfId="15" applyNumberFormat="1"/>
    <xf numFmtId="170" fontId="5" fillId="0" borderId="0" xfId="15" applyNumberFormat="1"/>
    <xf numFmtId="0" fontId="3" fillId="2" borderId="5" xfId="16" applyFont="1" applyFill="1" applyBorder="1" applyAlignment="1">
      <alignment horizontal="center" vertical="center" wrapText="1"/>
    </xf>
    <xf numFmtId="0" fontId="3" fillId="0" borderId="6" xfId="16" applyFont="1" applyBorder="1" applyAlignment="1">
      <alignment horizontal="left" indent="1"/>
    </xf>
    <xf numFmtId="0" fontId="3" fillId="0" borderId="7" xfId="16" applyFont="1" applyBorder="1" applyAlignment="1">
      <alignment horizontal="center"/>
    </xf>
    <xf numFmtId="1" fontId="3" fillId="3" borderId="8" xfId="16" applyNumberFormat="1" applyFont="1" applyFill="1" applyBorder="1"/>
    <xf numFmtId="0" fontId="3" fillId="0" borderId="9" xfId="16" applyFont="1" applyBorder="1" applyAlignment="1">
      <alignment horizontal="left" indent="1"/>
    </xf>
    <xf numFmtId="0" fontId="3" fillId="0" borderId="10" xfId="16" applyFont="1" applyBorder="1" applyAlignment="1">
      <alignment horizontal="center"/>
    </xf>
    <xf numFmtId="1" fontId="3" fillId="3" borderId="11" xfId="16" applyNumberFormat="1" applyFont="1" applyFill="1" applyBorder="1"/>
    <xf numFmtId="0" fontId="3" fillId="0" borderId="0" xfId="16" applyFont="1"/>
    <xf numFmtId="0" fontId="3" fillId="2" borderId="13" xfId="16" applyFont="1" applyFill="1" applyBorder="1" applyAlignment="1">
      <alignment horizontal="center" vertical="center" wrapText="1"/>
    </xf>
    <xf numFmtId="0" fontId="2" fillId="0" borderId="15" xfId="16" applyFont="1" applyFill="1" applyBorder="1" applyAlignment="1">
      <alignment horizontal="center" vertical="center" wrapText="1"/>
    </xf>
    <xf numFmtId="172" fontId="3" fillId="3" borderId="16" xfId="8" applyNumberFormat="1" applyFont="1" applyFill="1" applyBorder="1"/>
    <xf numFmtId="172" fontId="3" fillId="3" borderId="17" xfId="8" applyNumberFormat="1" applyFont="1" applyFill="1" applyBorder="1"/>
    <xf numFmtId="172" fontId="3" fillId="3" borderId="18" xfId="8" applyNumberFormat="1" applyFont="1" applyFill="1" applyBorder="1"/>
    <xf numFmtId="0" fontId="2" fillId="0" borderId="19" xfId="16" applyFont="1" applyFill="1" applyBorder="1" applyAlignment="1">
      <alignment horizontal="left" indent="1"/>
    </xf>
    <xf numFmtId="0" fontId="12" fillId="0" borderId="0" xfId="17" applyFont="1" applyFill="1" applyBorder="1" applyAlignment="1">
      <alignment horizontal="center" wrapText="1"/>
    </xf>
    <xf numFmtId="0" fontId="20" fillId="0" borderId="2" xfId="23" applyFill="1" applyAlignment="1" applyProtection="1">
      <alignment horizontal="left" vertical="center"/>
    </xf>
    <xf numFmtId="166" fontId="5" fillId="0" borderId="30" xfId="15" applyNumberFormat="1" applyBorder="1"/>
    <xf numFmtId="166" fontId="5" fillId="0" borderId="31" xfId="15" applyNumberFormat="1" applyBorder="1"/>
    <xf numFmtId="0" fontId="5" fillId="0" borderId="27" xfId="15" applyBorder="1"/>
    <xf numFmtId="0" fontId="5" fillId="0" borderId="28" xfId="15" applyBorder="1"/>
    <xf numFmtId="0" fontId="5" fillId="0" borderId="29" xfId="15" applyBorder="1"/>
    <xf numFmtId="0" fontId="3" fillId="0" borderId="0" xfId="11"/>
    <xf numFmtId="0" fontId="3" fillId="0" borderId="35" xfId="11" applyFont="1" applyBorder="1"/>
    <xf numFmtId="14" fontId="3" fillId="0" borderId="36" xfId="11" applyNumberFormat="1" applyBorder="1"/>
    <xf numFmtId="0" fontId="3" fillId="0" borderId="37" xfId="11" applyFont="1" applyBorder="1"/>
    <xf numFmtId="20" fontId="3" fillId="0" borderId="38" xfId="11" applyNumberFormat="1" applyBorder="1"/>
    <xf numFmtId="0" fontId="2" fillId="0" borderId="35" xfId="11" applyFont="1" applyBorder="1"/>
    <xf numFmtId="0" fontId="3" fillId="0" borderId="39" xfId="11" applyFont="1" applyBorder="1" applyAlignment="1">
      <alignment horizontal="left" indent="1"/>
    </xf>
    <xf numFmtId="0" fontId="3" fillId="0" borderId="40" xfId="11" applyNumberFormat="1" applyBorder="1"/>
    <xf numFmtId="0" fontId="3" fillId="0" borderId="37" xfId="11" applyFont="1" applyBorder="1" applyAlignment="1">
      <alignment horizontal="left" indent="1"/>
    </xf>
    <xf numFmtId="0" fontId="3" fillId="0" borderId="38" xfId="11" applyBorder="1"/>
    <xf numFmtId="0" fontId="3" fillId="0" borderId="0" xfId="11" applyNumberFormat="1"/>
    <xf numFmtId="20" fontId="3" fillId="0" borderId="41" xfId="11" applyNumberFormat="1" applyFont="1" applyBorder="1" applyAlignment="1">
      <alignment horizontal="right"/>
    </xf>
    <xf numFmtId="0" fontId="3" fillId="0" borderId="42" xfId="11" applyFont="1" applyBorder="1" applyAlignment="1">
      <alignment horizontal="right"/>
    </xf>
    <xf numFmtId="0" fontId="3" fillId="0" borderId="43" xfId="11" applyFont="1" applyBorder="1" applyAlignment="1">
      <alignment horizontal="right" wrapText="1"/>
    </xf>
    <xf numFmtId="0" fontId="3" fillId="0" borderId="0" xfId="11" applyAlignment="1">
      <alignment horizontal="right"/>
    </xf>
    <xf numFmtId="20" fontId="3" fillId="0" borderId="44" xfId="11" applyNumberFormat="1" applyBorder="1"/>
    <xf numFmtId="20" fontId="3" fillId="0" borderId="45" xfId="11" applyNumberFormat="1" applyBorder="1"/>
    <xf numFmtId="20" fontId="3" fillId="0" borderId="46" xfId="11" applyNumberFormat="1" applyBorder="1"/>
    <xf numFmtId="20" fontId="3" fillId="0" borderId="47" xfId="11" applyNumberFormat="1" applyFont="1" applyBorder="1"/>
    <xf numFmtId="20" fontId="3" fillId="0" borderId="40" xfId="11" applyNumberFormat="1" applyBorder="1"/>
    <xf numFmtId="168" fontId="3" fillId="0" borderId="48" xfId="11" applyNumberFormat="1" applyBorder="1"/>
    <xf numFmtId="20" fontId="3" fillId="0" borderId="47" xfId="11" applyNumberFormat="1" applyBorder="1"/>
    <xf numFmtId="0" fontId="3" fillId="0" borderId="48" xfId="11" applyBorder="1"/>
    <xf numFmtId="20" fontId="3" fillId="0" borderId="49" xfId="11" applyNumberFormat="1" applyBorder="1"/>
    <xf numFmtId="20" fontId="3" fillId="0" borderId="50" xfId="11" applyNumberFormat="1" applyFont="1" applyBorder="1"/>
    <xf numFmtId="0" fontId="3" fillId="0" borderId="51" xfId="11" applyBorder="1"/>
    <xf numFmtId="0" fontId="3" fillId="0" borderId="52" xfId="11" applyBorder="1"/>
    <xf numFmtId="20" fontId="3" fillId="0" borderId="0" xfId="11" applyNumberFormat="1"/>
    <xf numFmtId="22" fontId="3" fillId="0" borderId="0" xfId="11" applyNumberFormat="1"/>
    <xf numFmtId="167" fontId="3" fillId="0" borderId="0" xfId="11" applyNumberFormat="1"/>
    <xf numFmtId="0" fontId="3" fillId="0" borderId="0" xfId="12" applyFont="1" applyFill="1" applyBorder="1" applyAlignment="1"/>
    <xf numFmtId="0" fontId="19" fillId="0" borderId="0" xfId="0" applyFont="1" applyFill="1" applyBorder="1" applyAlignment="1">
      <alignment horizontal="center"/>
    </xf>
    <xf numFmtId="0" fontId="5" fillId="0" borderId="0" xfId="12" applyFont="1" applyFill="1" applyBorder="1" applyAlignment="1">
      <alignment horizontal="left"/>
    </xf>
    <xf numFmtId="1" fontId="3" fillId="0" borderId="0" xfId="12" applyNumberFormat="1" applyFont="1" applyFill="1" applyBorder="1" applyAlignment="1"/>
    <xf numFmtId="0" fontId="19" fillId="0" borderId="0" xfId="0" applyFont="1" applyFill="1" applyBorder="1"/>
    <xf numFmtId="0" fontId="2" fillId="0" borderId="0" xfId="16" applyFont="1" applyFill="1" applyBorder="1" applyAlignment="1" applyProtection="1">
      <alignment horizontal="left" vertical="center" wrapText="1"/>
    </xf>
    <xf numFmtId="0" fontId="2" fillId="0" borderId="0" xfId="16" applyFont="1" applyFill="1" applyBorder="1" applyAlignment="1" applyProtection="1">
      <alignment horizontal="center" vertical="center" wrapText="1"/>
    </xf>
    <xf numFmtId="0" fontId="0" fillId="0" borderId="0" xfId="0" applyFill="1"/>
    <xf numFmtId="0" fontId="18" fillId="0" borderId="0" xfId="0" applyFont="1" applyFill="1" applyBorder="1" applyAlignment="1"/>
    <xf numFmtId="0" fontId="10" fillId="0" borderId="0" xfId="16" applyFill="1" applyBorder="1" applyAlignment="1">
      <alignment horizontal="left" indent="1"/>
    </xf>
    <xf numFmtId="174" fontId="2" fillId="0" borderId="0" xfId="16" applyNumberFormat="1" applyFont="1" applyFill="1" applyBorder="1" applyAlignment="1" applyProtection="1">
      <alignment horizontal="center" vertical="center" wrapText="1"/>
    </xf>
    <xf numFmtId="0" fontId="20" fillId="0" borderId="2" xfId="23" applyFill="1" applyAlignment="1" applyProtection="1">
      <alignment horizontal="left" vertical="center" wrapText="1"/>
    </xf>
    <xf numFmtId="44" fontId="12" fillId="0" borderId="2" xfId="23" applyNumberFormat="1" applyFont="1" applyFill="1" applyAlignment="1" applyProtection="1">
      <alignment horizontal="left" vertical="center" wrapText="1"/>
    </xf>
    <xf numFmtId="44" fontId="12" fillId="0" borderId="2" xfId="23" applyNumberFormat="1" applyFont="1" applyFill="1" applyAlignment="1" applyProtection="1">
      <alignment horizontal="left" vertical="center" wrapText="1" indent="1"/>
    </xf>
    <xf numFmtId="0" fontId="11" fillId="0" borderId="0" xfId="11" applyFont="1" applyBorder="1" applyAlignment="1">
      <alignment horizontal="center"/>
    </xf>
    <xf numFmtId="0" fontId="3" fillId="0" borderId="0" xfId="24" applyFont="1" applyBorder="1" applyProtection="1"/>
    <xf numFmtId="0" fontId="3" fillId="0" borderId="0" xfId="11" applyFont="1" applyAlignment="1" applyProtection="1">
      <alignment horizontal="left"/>
    </xf>
    <xf numFmtId="171" fontId="3" fillId="0" borderId="0" xfId="11" applyNumberFormat="1" applyFont="1" applyProtection="1"/>
    <xf numFmtId="44" fontId="3" fillId="0" borderId="0" xfId="25" applyFont="1" applyAlignment="1" applyProtection="1">
      <alignment horizontal="center"/>
    </xf>
    <xf numFmtId="44" fontId="3" fillId="0" borderId="0" xfId="25" applyFont="1"/>
    <xf numFmtId="0" fontId="2" fillId="0" borderId="0" xfId="11" applyFont="1" applyBorder="1" applyAlignment="1">
      <alignment horizontal="center"/>
    </xf>
    <xf numFmtId="0" fontId="2" fillId="0" borderId="0" xfId="11" applyFont="1"/>
    <xf numFmtId="173" fontId="2" fillId="0" borderId="0" xfId="25" applyNumberFormat="1" applyFont="1" applyBorder="1" applyAlignment="1">
      <alignment horizontal="center"/>
    </xf>
    <xf numFmtId="0" fontId="3" fillId="0" borderId="0" xfId="11" applyBorder="1" applyAlignment="1">
      <alignment horizontal="left" indent="1"/>
    </xf>
    <xf numFmtId="0" fontId="3" fillId="0" borderId="0" xfId="11" applyAlignment="1">
      <alignment horizontal="left" indent="1"/>
    </xf>
    <xf numFmtId="44" fontId="3" fillId="0" borderId="0" xfId="25" applyFont="1" applyAlignment="1" applyProtection="1">
      <alignment horizontal="left" indent="1"/>
    </xf>
    <xf numFmtId="0" fontId="2" fillId="0" borderId="0" xfId="11" applyFont="1" applyAlignment="1">
      <alignment horizontal="center"/>
    </xf>
    <xf numFmtId="0" fontId="14" fillId="0" borderId="59" xfId="20" applyBorder="1"/>
    <xf numFmtId="0" fontId="14" fillId="0" borderId="60" xfId="20" applyBorder="1"/>
    <xf numFmtId="0" fontId="14" fillId="0" borderId="61" xfId="20" applyBorder="1" applyAlignment="1">
      <alignment horizontal="center"/>
    </xf>
    <xf numFmtId="0" fontId="21" fillId="0" borderId="62" xfId="21" applyFont="1" applyFill="1" applyBorder="1" applyAlignment="1" applyProtection="1">
      <alignment horizontal="left" indent="1"/>
    </xf>
    <xf numFmtId="0" fontId="15" fillId="0" borderId="63" xfId="21" applyBorder="1"/>
    <xf numFmtId="0" fontId="15" fillId="0" borderId="64" xfId="21" applyBorder="1" applyAlignment="1">
      <alignment horizontal="center"/>
    </xf>
    <xf numFmtId="0" fontId="21" fillId="0" borderId="65" xfId="22" quotePrefix="1" applyFont="1" applyFill="1" applyBorder="1" applyAlignment="1" applyProtection="1">
      <alignment horizontal="left" indent="1"/>
    </xf>
    <xf numFmtId="0" fontId="15" fillId="0" borderId="66" xfId="22" applyBorder="1"/>
    <xf numFmtId="0" fontId="15" fillId="0" borderId="67" xfId="22" applyBorder="1" applyAlignment="1">
      <alignment horizontal="center"/>
    </xf>
    <xf numFmtId="171" fontId="3" fillId="0" borderId="0" xfId="11" applyNumberFormat="1"/>
    <xf numFmtId="0" fontId="3" fillId="0" borderId="0" xfId="11" applyAlignment="1">
      <alignment horizontal="left"/>
    </xf>
    <xf numFmtId="44" fontId="3" fillId="0" borderId="0" xfId="25" applyFont="1" applyAlignment="1">
      <alignment horizontal="center"/>
    </xf>
    <xf numFmtId="0" fontId="19" fillId="0" borderId="0" xfId="26"/>
    <xf numFmtId="0" fontId="19" fillId="5" borderId="71" xfId="26" applyFill="1" applyBorder="1"/>
    <xf numFmtId="0" fontId="19" fillId="7" borderId="72" xfId="27" applyFill="1" applyBorder="1" applyAlignment="1">
      <alignment horizontal="center"/>
    </xf>
    <xf numFmtId="0" fontId="19" fillId="7" borderId="73" xfId="27" applyFill="1" applyBorder="1" applyAlignment="1">
      <alignment horizontal="center"/>
    </xf>
    <xf numFmtId="0" fontId="2" fillId="7" borderId="71" xfId="26" applyFont="1" applyFill="1" applyBorder="1" applyAlignment="1">
      <alignment horizontal="center"/>
    </xf>
    <xf numFmtId="0" fontId="19" fillId="0" borderId="72" xfId="26" applyBorder="1" applyAlignment="1">
      <alignment horizontal="center"/>
    </xf>
    <xf numFmtId="0" fontId="19" fillId="0" borderId="73" xfId="26" applyBorder="1" applyAlignment="1">
      <alignment horizontal="center"/>
    </xf>
    <xf numFmtId="0" fontId="2" fillId="0" borderId="71" xfId="26" applyFont="1" applyBorder="1" applyAlignment="1">
      <alignment horizontal="center" wrapText="1"/>
    </xf>
    <xf numFmtId="1" fontId="19" fillId="0" borderId="72" xfId="26" applyNumberFormat="1" applyBorder="1" applyAlignment="1">
      <alignment horizontal="center"/>
    </xf>
    <xf numFmtId="1" fontId="19" fillId="0" borderId="73" xfId="26" applyNumberFormat="1" applyBorder="1" applyAlignment="1">
      <alignment horizontal="center"/>
    </xf>
    <xf numFmtId="0" fontId="2" fillId="7" borderId="74" xfId="26" applyFont="1" applyFill="1" applyBorder="1" applyAlignment="1">
      <alignment horizontal="center" wrapText="1"/>
    </xf>
    <xf numFmtId="1" fontId="20" fillId="7" borderId="75" xfId="26" applyNumberFormat="1" applyFont="1" applyFill="1" applyBorder="1" applyAlignment="1">
      <alignment horizontal="center"/>
    </xf>
    <xf numFmtId="1" fontId="20" fillId="7" borderId="76" xfId="26" applyNumberFormat="1" applyFont="1" applyFill="1" applyBorder="1" applyAlignment="1">
      <alignment horizontal="center"/>
    </xf>
    <xf numFmtId="0" fontId="23" fillId="0" borderId="3" xfId="16" applyFont="1" applyBorder="1" applyAlignment="1">
      <alignment horizontal="left" vertical="center" indent="1"/>
    </xf>
    <xf numFmtId="0" fontId="3" fillId="0" borderId="4" xfId="16" applyFont="1" applyBorder="1" applyAlignment="1">
      <alignment vertical="center"/>
    </xf>
    <xf numFmtId="0" fontId="3" fillId="0" borderId="0" xfId="16" applyFont="1" applyAlignment="1">
      <alignment vertical="center"/>
    </xf>
    <xf numFmtId="0" fontId="3" fillId="0" borderId="0" xfId="16" applyFont="1" applyAlignment="1">
      <alignment horizontal="left" vertical="center" indent="1"/>
    </xf>
    <xf numFmtId="0" fontId="3" fillId="0" borderId="0" xfId="16" applyFont="1" applyAlignment="1">
      <alignment horizontal="left" indent="1"/>
    </xf>
    <xf numFmtId="0" fontId="23" fillId="0" borderId="12" xfId="16" applyFont="1" applyBorder="1" applyAlignment="1">
      <alignment horizontal="left" vertical="center" indent="1"/>
    </xf>
    <xf numFmtId="0" fontId="3" fillId="0" borderId="14" xfId="16" applyFont="1" applyBorder="1" applyAlignment="1">
      <alignment horizontal="left" indent="1"/>
    </xf>
    <xf numFmtId="44" fontId="3" fillId="3" borderId="16" xfId="16" applyNumberFormat="1" applyFont="1" applyFill="1" applyBorder="1"/>
    <xf numFmtId="0" fontId="3" fillId="3" borderId="16" xfId="16" applyFont="1" applyFill="1" applyBorder="1"/>
    <xf numFmtId="0" fontId="3" fillId="3" borderId="17" xfId="16" applyFont="1" applyFill="1" applyBorder="1"/>
    <xf numFmtId="0" fontId="3" fillId="3" borderId="18" xfId="16" applyFont="1" applyFill="1" applyBorder="1"/>
    <xf numFmtId="0" fontId="3" fillId="0" borderId="77" xfId="16" applyFont="1" applyFill="1" applyBorder="1" applyAlignment="1">
      <alignment horizontal="left" indent="1"/>
    </xf>
    <xf numFmtId="0" fontId="3" fillId="0" borderId="78" xfId="16" applyFont="1" applyFill="1" applyBorder="1" applyAlignment="1">
      <alignment horizontal="left" indent="1"/>
    </xf>
    <xf numFmtId="0" fontId="3" fillId="0" borderId="79" xfId="16" applyFont="1" applyBorder="1"/>
    <xf numFmtId="0" fontId="3" fillId="0" borderId="80" xfId="16" applyFont="1" applyFill="1" applyBorder="1" applyAlignment="1">
      <alignment horizontal="center" vertical="center"/>
    </xf>
    <xf numFmtId="0" fontId="2" fillId="0" borderId="20" xfId="16" applyFont="1" applyFill="1" applyBorder="1" applyAlignment="1">
      <alignment horizontal="center" vertical="center"/>
    </xf>
    <xf numFmtId="0" fontId="13" fillId="0" borderId="20" xfId="16" applyFont="1" applyFill="1" applyBorder="1" applyAlignment="1">
      <alignment horizontal="center" vertical="center" wrapText="1"/>
    </xf>
    <xf numFmtId="44" fontId="3" fillId="3" borderId="16" xfId="8" applyFont="1" applyFill="1" applyBorder="1"/>
    <xf numFmtId="44" fontId="3" fillId="3" borderId="17" xfId="8" applyFont="1" applyFill="1" applyBorder="1"/>
    <xf numFmtId="44" fontId="3" fillId="3" borderId="18" xfId="8" applyFont="1" applyFill="1" applyBorder="1"/>
    <xf numFmtId="44" fontId="3" fillId="0" borderId="20" xfId="16" applyNumberFormat="1" applyFont="1" applyBorder="1"/>
    <xf numFmtId="44" fontId="3" fillId="0" borderId="20" xfId="28" applyFont="1" applyBorder="1"/>
    <xf numFmtId="0" fontId="5" fillId="0" borderId="0" xfId="17" applyFont="1" applyFill="1" applyBorder="1" applyAlignment="1">
      <alignment horizontal="left" wrapText="1"/>
    </xf>
    <xf numFmtId="0" fontId="2" fillId="0" borderId="0" xfId="17" applyFont="1" applyBorder="1" applyAlignment="1">
      <alignment horizontal="center" wrapText="1"/>
    </xf>
    <xf numFmtId="0" fontId="3" fillId="0" borderId="0" xfId="17" applyBorder="1" applyAlignment="1">
      <alignment wrapText="1"/>
    </xf>
    <xf numFmtId="0" fontId="5" fillId="0" borderId="0" xfId="17" applyFont="1" applyFill="1" applyBorder="1" applyAlignment="1">
      <alignment horizontal="center" wrapText="1"/>
    </xf>
    <xf numFmtId="0" fontId="3" fillId="0" borderId="0" xfId="17" applyBorder="1"/>
    <xf numFmtId="0" fontId="3" fillId="0" borderId="0" xfId="17" applyBorder="1" applyAlignment="1">
      <alignment horizontal="center"/>
    </xf>
    <xf numFmtId="0" fontId="3" fillId="0" borderId="0" xfId="0" applyFont="1" applyFill="1"/>
    <xf numFmtId="0" fontId="3" fillId="0" borderId="0" xfId="0" applyFont="1"/>
    <xf numFmtId="0" fontId="3" fillId="0" borderId="0" xfId="0" applyFont="1" applyFill="1" applyBorder="1" applyAlignment="1"/>
    <xf numFmtId="44" fontId="5" fillId="0" borderId="0" xfId="30" applyFont="1" applyFill="1" applyBorder="1" applyAlignment="1"/>
    <xf numFmtId="0" fontId="5" fillId="0" borderId="0" xfId="32" applyFont="1" applyFill="1" applyBorder="1" applyAlignment="1"/>
    <xf numFmtId="0" fontId="28" fillId="0" borderId="86" xfId="41" applyNumberFormat="1" applyFont="1" applyFill="1" applyAlignment="1">
      <alignment horizontal="left" wrapText="1"/>
    </xf>
    <xf numFmtId="0" fontId="28" fillId="0" borderId="86" xfId="41" applyFont="1" applyFill="1" applyAlignment="1">
      <alignment horizontal="center" wrapText="1"/>
    </xf>
    <xf numFmtId="0" fontId="30" fillId="0" borderId="0" xfId="43" applyFont="1"/>
    <xf numFmtId="0" fontId="31" fillId="0" borderId="81" xfId="44" applyNumberFormat="1" applyFill="1" applyAlignment="1">
      <alignment horizontal="left"/>
    </xf>
    <xf numFmtId="0" fontId="31" fillId="0" borderId="81" xfId="44" applyFill="1" applyAlignment="1">
      <alignment horizontal="center"/>
    </xf>
    <xf numFmtId="0" fontId="32" fillId="0" borderId="0" xfId="43" applyNumberFormat="1" applyFont="1" applyAlignment="1">
      <alignment horizontal="center"/>
    </xf>
    <xf numFmtId="2" fontId="30" fillId="0" borderId="0" xfId="43" applyNumberFormat="1" applyFont="1" applyAlignment="1">
      <alignment horizontal="center"/>
    </xf>
    <xf numFmtId="0" fontId="25" fillId="8" borderId="0" xfId="42" applyNumberFormat="1" applyFont="1" applyAlignment="1">
      <alignment horizontal="left"/>
    </xf>
    <xf numFmtId="2" fontId="25" fillId="8" borderId="0" xfId="42" applyNumberFormat="1" applyFont="1" applyAlignment="1">
      <alignment horizontal="center"/>
    </xf>
    <xf numFmtId="0" fontId="33" fillId="0" borderId="0" xfId="43" applyFont="1"/>
    <xf numFmtId="0" fontId="32" fillId="0" borderId="0" xfId="43" applyNumberFormat="1" applyFont="1" applyFill="1" applyAlignment="1">
      <alignment horizontal="center"/>
    </xf>
    <xf numFmtId="2" fontId="30" fillId="0" borderId="0" xfId="43" applyNumberFormat="1" applyFont="1" applyFill="1" applyAlignment="1">
      <alignment horizontal="center"/>
    </xf>
    <xf numFmtId="2" fontId="30" fillId="0" borderId="0" xfId="43" applyNumberFormat="1" applyFont="1"/>
    <xf numFmtId="0" fontId="32" fillId="0" borderId="0" xfId="43" applyNumberFormat="1" applyFont="1" applyAlignment="1">
      <alignment horizontal="left"/>
    </xf>
    <xf numFmtId="0" fontId="30" fillId="0" borderId="0" xfId="43" applyNumberFormat="1" applyFont="1" applyAlignment="1">
      <alignment horizontal="left"/>
    </xf>
    <xf numFmtId="0" fontId="32" fillId="9" borderId="0" xfId="43" applyNumberFormat="1" applyFont="1" applyFill="1" applyAlignment="1">
      <alignment horizontal="left" wrapText="1"/>
    </xf>
    <xf numFmtId="2" fontId="32" fillId="9" borderId="0" xfId="43" applyNumberFormat="1" applyFont="1" applyFill="1" applyAlignment="1">
      <alignment horizontal="center"/>
    </xf>
    <xf numFmtId="0" fontId="32" fillId="0" borderId="0" xfId="43" applyFont="1"/>
    <xf numFmtId="14" fontId="20" fillId="0" borderId="81" xfId="40" applyNumberFormat="1" applyFill="1" applyAlignment="1">
      <alignment horizontal="left"/>
    </xf>
    <xf numFmtId="14" fontId="3" fillId="0" borderId="0" xfId="12" applyNumberFormat="1" applyFont="1" applyFill="1" applyBorder="1" applyAlignment="1"/>
    <xf numFmtId="44" fontId="3" fillId="0" borderId="0" xfId="30" applyFill="1" applyBorder="1"/>
    <xf numFmtId="0" fontId="12" fillId="12" borderId="87" xfId="26" applyFont="1" applyFill="1" applyBorder="1"/>
    <xf numFmtId="9" fontId="12" fillId="12" borderId="88" xfId="26" applyNumberFormat="1" applyFont="1" applyFill="1" applyBorder="1" applyAlignment="1">
      <alignment horizontal="right"/>
    </xf>
    <xf numFmtId="0" fontId="35" fillId="12" borderId="89" xfId="26" applyFont="1" applyFill="1" applyBorder="1"/>
    <xf numFmtId="0" fontId="5" fillId="12" borderId="83" xfId="26" applyFont="1" applyFill="1" applyBorder="1" applyAlignment="1">
      <alignment wrapText="1"/>
    </xf>
    <xf numFmtId="0" fontId="5" fillId="12" borderId="84" xfId="26" applyFont="1" applyFill="1" applyBorder="1" applyAlignment="1">
      <alignment wrapText="1"/>
    </xf>
    <xf numFmtId="0" fontId="5" fillId="12" borderId="85" xfId="26" applyFont="1" applyFill="1" applyBorder="1" applyAlignment="1">
      <alignment wrapText="1"/>
    </xf>
    <xf numFmtId="0" fontId="5" fillId="12" borderId="90" xfId="26" applyFont="1" applyFill="1" applyBorder="1" applyAlignment="1">
      <alignment horizontal="left" indent="1"/>
    </xf>
    <xf numFmtId="8" fontId="5" fillId="12" borderId="91" xfId="26" applyNumberFormat="1" applyFont="1" applyFill="1" applyBorder="1" applyAlignment="1">
      <alignment horizontal="right"/>
    </xf>
    <xf numFmtId="0" fontId="5" fillId="12" borderId="82" xfId="26" applyFont="1" applyFill="1" applyBorder="1" applyAlignment="1">
      <alignment horizontal="right"/>
    </xf>
    <xf numFmtId="0" fontId="5" fillId="12" borderId="92" xfId="26" applyFont="1" applyFill="1" applyBorder="1" applyAlignment="1">
      <alignment horizontal="left" indent="1"/>
    </xf>
    <xf numFmtId="8" fontId="5" fillId="0" borderId="91" xfId="26" applyNumberFormat="1" applyFont="1" applyBorder="1" applyAlignment="1">
      <alignment horizontal="right"/>
    </xf>
    <xf numFmtId="0" fontId="5" fillId="0" borderId="82" xfId="26" applyFont="1" applyBorder="1" applyAlignment="1">
      <alignment horizontal="right"/>
    </xf>
    <xf numFmtId="0" fontId="5" fillId="12" borderId="93" xfId="26" applyFont="1" applyFill="1" applyBorder="1" applyAlignment="1">
      <alignment horizontal="left" indent="1"/>
    </xf>
    <xf numFmtId="0" fontId="5" fillId="11" borderId="94" xfId="26" applyFont="1" applyFill="1" applyBorder="1" applyAlignment="1">
      <alignment horizontal="right"/>
    </xf>
    <xf numFmtId="0" fontId="5" fillId="11" borderId="95" xfId="26" applyFont="1" applyFill="1" applyBorder="1" applyAlignment="1">
      <alignment horizontal="right"/>
    </xf>
    <xf numFmtId="0" fontId="3" fillId="0" borderId="0" xfId="31"/>
    <xf numFmtId="0" fontId="36" fillId="0" borderId="0" xfId="18" applyFont="1" applyFill="1" applyBorder="1" applyAlignment="1"/>
    <xf numFmtId="0" fontId="2" fillId="0" borderId="0" xfId="0" applyFont="1"/>
    <xf numFmtId="14" fontId="3" fillId="0" borderId="0" xfId="0" applyNumberFormat="1" applyFont="1"/>
    <xf numFmtId="14" fontId="3" fillId="13" borderId="0" xfId="0" applyNumberFormat="1" applyFont="1" applyFill="1"/>
    <xf numFmtId="49" fontId="2" fillId="0" borderId="97" xfId="16" applyNumberFormat="1" applyFont="1" applyBorder="1" applyAlignment="1">
      <alignment horizontal="center"/>
    </xf>
    <xf numFmtId="49" fontId="2" fillId="0" borderId="98" xfId="16" applyNumberFormat="1" applyFont="1" applyBorder="1" applyAlignment="1">
      <alignment horizontal="center"/>
    </xf>
    <xf numFmtId="0" fontId="2" fillId="0" borderId="96" xfId="16" applyFont="1" applyBorder="1" applyAlignment="1">
      <alignment horizontal="center"/>
    </xf>
    <xf numFmtId="0" fontId="20" fillId="0" borderId="81" xfId="40" applyFill="1" applyAlignment="1">
      <alignment horizontal="left"/>
    </xf>
    <xf numFmtId="175" fontId="20" fillId="0" borderId="81" xfId="40" applyNumberFormat="1" applyFill="1" applyAlignment="1">
      <alignment horizontal="left"/>
    </xf>
    <xf numFmtId="0" fontId="1" fillId="0" borderId="0" xfId="37"/>
    <xf numFmtId="14" fontId="3" fillId="0" borderId="0" xfId="29" applyNumberFormat="1" applyFont="1" applyFill="1"/>
    <xf numFmtId="0" fontId="5" fillId="0" borderId="0" xfId="24" applyFont="1" applyFill="1" applyBorder="1" applyAlignment="1"/>
    <xf numFmtId="0" fontId="1" fillId="0" borderId="0" xfId="37" applyAlignment="1"/>
    <xf numFmtId="0" fontId="3" fillId="0" borderId="102" xfId="11" applyFont="1" applyBorder="1" applyAlignment="1" applyProtection="1">
      <alignment horizontal="left"/>
    </xf>
    <xf numFmtId="0" fontId="3" fillId="14" borderId="102" xfId="11" applyFont="1" applyFill="1" applyBorder="1" applyAlignment="1" applyProtection="1">
      <alignment horizontal="left" indent="1"/>
    </xf>
    <xf numFmtId="0" fontId="3" fillId="0" borderId="103" xfId="11" applyFont="1" applyBorder="1" applyAlignment="1" applyProtection="1">
      <alignment horizontal="left"/>
    </xf>
    <xf numFmtId="0" fontId="3" fillId="14" borderId="103" xfId="11" applyFont="1" applyFill="1" applyBorder="1" applyAlignment="1" applyProtection="1">
      <alignment horizontal="left" indent="1"/>
    </xf>
    <xf numFmtId="0" fontId="3" fillId="0" borderId="104" xfId="11" applyFont="1" applyBorder="1" applyAlignment="1" applyProtection="1">
      <alignment horizontal="left"/>
    </xf>
    <xf numFmtId="0" fontId="3" fillId="14" borderId="104" xfId="11" applyFont="1" applyFill="1" applyBorder="1" applyAlignment="1" applyProtection="1">
      <alignment horizontal="left" indent="1"/>
    </xf>
    <xf numFmtId="0" fontId="3" fillId="14" borderId="102" xfId="11" applyFill="1" applyBorder="1"/>
    <xf numFmtId="0" fontId="3" fillId="14" borderId="104" xfId="11" applyFill="1" applyBorder="1"/>
    <xf numFmtId="0" fontId="3" fillId="0" borderId="102" xfId="11" applyBorder="1" applyAlignment="1">
      <alignment horizontal="left"/>
    </xf>
    <xf numFmtId="0" fontId="3" fillId="0" borderId="104" xfId="11" applyBorder="1" applyAlignment="1">
      <alignment horizontal="left"/>
    </xf>
    <xf numFmtId="44" fontId="3" fillId="14" borderId="102" xfId="25" applyFont="1" applyFill="1" applyBorder="1" applyAlignment="1" applyProtection="1">
      <alignment horizontal="left" indent="1"/>
    </xf>
    <xf numFmtId="44" fontId="3" fillId="14" borderId="104" xfId="25" applyFont="1" applyFill="1" applyBorder="1" applyAlignment="1" applyProtection="1">
      <alignment horizontal="left" indent="1"/>
    </xf>
    <xf numFmtId="8" fontId="5" fillId="12" borderId="82" xfId="26" applyNumberFormat="1" applyFont="1" applyFill="1" applyBorder="1" applyAlignment="1">
      <alignment horizontal="right"/>
    </xf>
    <xf numFmtId="20" fontId="2" fillId="0" borderId="0" xfId="11" applyNumberFormat="1" applyFont="1"/>
    <xf numFmtId="172" fontId="3" fillId="14" borderId="102" xfId="28" applyNumberFormat="1" applyFont="1" applyFill="1" applyBorder="1"/>
    <xf numFmtId="0" fontId="20" fillId="0" borderId="0" xfId="26" applyFont="1"/>
    <xf numFmtId="22" fontId="3" fillId="0" borderId="38" xfId="11" applyNumberFormat="1" applyBorder="1"/>
    <xf numFmtId="0" fontId="2" fillId="9" borderId="0" xfId="11" applyFont="1" applyFill="1"/>
    <xf numFmtId="172" fontId="3" fillId="14" borderId="103" xfId="28" applyNumberFormat="1" applyFont="1" applyFill="1" applyBorder="1"/>
    <xf numFmtId="172" fontId="3" fillId="14" borderId="104" xfId="28" applyNumberFormat="1" applyFont="1" applyFill="1" applyBorder="1"/>
    <xf numFmtId="172" fontId="3" fillId="14" borderId="104" xfId="25" applyNumberFormat="1" applyFont="1" applyFill="1" applyBorder="1" applyAlignment="1" applyProtection="1">
      <alignment horizontal="left" indent="1"/>
    </xf>
    <xf numFmtId="172" fontId="3" fillId="14" borderId="102" xfId="25" applyNumberFormat="1" applyFont="1" applyFill="1" applyBorder="1" applyAlignment="1" applyProtection="1">
      <alignment horizontal="left" indent="1"/>
    </xf>
    <xf numFmtId="0" fontId="34" fillId="0" borderId="0" xfId="31" applyFont="1" applyAlignment="1">
      <alignment vertical="center"/>
    </xf>
    <xf numFmtId="0" fontId="2" fillId="0" borderId="0" xfId="31" applyFont="1"/>
    <xf numFmtId="0" fontId="2" fillId="0" borderId="0" xfId="31" applyFont="1" applyAlignment="1">
      <alignment horizontal="left"/>
    </xf>
    <xf numFmtId="0" fontId="3" fillId="0" borderId="0" xfId="31" applyAlignment="1">
      <alignment horizontal="center"/>
    </xf>
    <xf numFmtId="0" fontId="2" fillId="0" borderId="0" xfId="31" applyFont="1" applyAlignment="1">
      <alignment horizontal="center"/>
    </xf>
    <xf numFmtId="0" fontId="2" fillId="10" borderId="0" xfId="31" applyFont="1" applyFill="1"/>
    <xf numFmtId="166" fontId="5" fillId="0" borderId="0" xfId="15" applyNumberFormat="1" applyAlignment="1">
      <alignment horizontal="left" wrapText="1"/>
    </xf>
    <xf numFmtId="0" fontId="5" fillId="0" borderId="21" xfId="15" applyBorder="1" applyAlignment="1">
      <alignment horizontal="left" wrapText="1"/>
    </xf>
    <xf numFmtId="0" fontId="5" fillId="0" borderId="22" xfId="15" applyBorder="1" applyAlignment="1">
      <alignment horizontal="left" wrapText="1"/>
    </xf>
    <xf numFmtId="0" fontId="5" fillId="0" borderId="23" xfId="15" applyBorder="1" applyAlignment="1">
      <alignment horizontal="left" wrapText="1"/>
    </xf>
    <xf numFmtId="0" fontId="5" fillId="0" borderId="0" xfId="15" applyAlignment="1">
      <alignment horizontal="left" wrapText="1"/>
    </xf>
    <xf numFmtId="0" fontId="5" fillId="4" borderId="32" xfId="15" applyFill="1" applyBorder="1"/>
    <xf numFmtId="0" fontId="5" fillId="4" borderId="33" xfId="15" applyFill="1" applyBorder="1"/>
    <xf numFmtId="0" fontId="5" fillId="4" borderId="34" xfId="15" applyFill="1" applyBorder="1"/>
    <xf numFmtId="0" fontId="5" fillId="4" borderId="24" xfId="15" applyFill="1" applyBorder="1"/>
    <xf numFmtId="0" fontId="5" fillId="4" borderId="25" xfId="15" applyFill="1" applyBorder="1"/>
    <xf numFmtId="0" fontId="5" fillId="4" borderId="26" xfId="15" applyFill="1" applyBorder="1"/>
    <xf numFmtId="166" fontId="5" fillId="0" borderId="30" xfId="15" applyNumberFormat="1" applyBorder="1" applyProtection="1">
      <protection hidden="1"/>
    </xf>
    <xf numFmtId="0" fontId="5" fillId="4" borderId="27" xfId="15" applyFill="1" applyBorder="1"/>
    <xf numFmtId="0" fontId="5" fillId="4" borderId="28" xfId="15" applyFill="1" applyBorder="1"/>
    <xf numFmtId="0" fontId="5" fillId="4" borderId="29" xfId="15" applyFill="1" applyBorder="1"/>
    <xf numFmtId="0" fontId="43" fillId="0" borderId="0" xfId="43" applyNumberFormat="1" applyFont="1" applyAlignment="1">
      <alignment horizontal="left"/>
    </xf>
    <xf numFmtId="0" fontId="3" fillId="0" borderId="107" xfId="11" applyFont="1" applyBorder="1" applyAlignment="1" applyProtection="1">
      <alignment horizontal="left"/>
    </xf>
    <xf numFmtId="0" fontId="3" fillId="14" borderId="107" xfId="11" applyFont="1" applyFill="1" applyBorder="1" applyAlignment="1" applyProtection="1">
      <alignment horizontal="left" indent="1"/>
    </xf>
    <xf numFmtId="0" fontId="3" fillId="14" borderId="107" xfId="11" applyFill="1" applyBorder="1"/>
    <xf numFmtId="0" fontId="2" fillId="0" borderId="0" xfId="31" applyFont="1" applyAlignment="1">
      <alignment wrapText="1"/>
    </xf>
    <xf numFmtId="0" fontId="44" fillId="0" borderId="0" xfId="11" applyFont="1" applyAlignment="1">
      <alignment vertical="center"/>
    </xf>
    <xf numFmtId="0" fontId="45" fillId="0" borderId="0" xfId="11" applyFont="1" applyAlignment="1">
      <alignment vertical="center"/>
    </xf>
    <xf numFmtId="0" fontId="46" fillId="11" borderId="0" xfId="11" applyFont="1" applyFill="1" applyAlignment="1">
      <alignment horizontal="center" vertical="center"/>
    </xf>
    <xf numFmtId="0" fontId="46" fillId="0" borderId="0" xfId="11" applyFont="1" applyAlignment="1">
      <alignment vertical="center"/>
    </xf>
    <xf numFmtId="0" fontId="46" fillId="0" borderId="0" xfId="11" applyFont="1" applyAlignment="1">
      <alignment horizontal="left" vertical="center"/>
    </xf>
    <xf numFmtId="0" fontId="12" fillId="0" borderId="0" xfId="11" applyFont="1" applyAlignment="1">
      <alignment vertical="center"/>
    </xf>
    <xf numFmtId="0" fontId="48" fillId="0" borderId="0" xfId="11" applyFont="1"/>
    <xf numFmtId="0" fontId="2" fillId="0" borderId="53" xfId="11" applyFont="1" applyBorder="1" applyAlignment="1">
      <alignment horizontal="center" vertical="center" textRotation="90"/>
    </xf>
    <xf numFmtId="0" fontId="2" fillId="0" borderId="54" xfId="11" applyFont="1" applyBorder="1" applyAlignment="1">
      <alignment horizontal="center" vertical="center" textRotation="90"/>
    </xf>
    <xf numFmtId="0" fontId="2" fillId="0" borderId="55" xfId="11" applyFont="1" applyBorder="1" applyAlignment="1">
      <alignment horizontal="center" vertical="center" textRotation="90"/>
    </xf>
    <xf numFmtId="0" fontId="3" fillId="0" borderId="56" xfId="11" applyFont="1" applyBorder="1" applyAlignment="1">
      <alignment horizontal="right"/>
    </xf>
    <xf numFmtId="0" fontId="3" fillId="0" borderId="57" xfId="11" applyFont="1" applyBorder="1" applyAlignment="1">
      <alignment horizontal="right"/>
    </xf>
    <xf numFmtId="0" fontId="25" fillId="0" borderId="105" xfId="11" applyFont="1" applyBorder="1" applyAlignment="1">
      <alignment horizontal="center" vertical="center"/>
    </xf>
    <xf numFmtId="0" fontId="25" fillId="0" borderId="106" xfId="11" applyFont="1" applyBorder="1" applyAlignment="1">
      <alignment horizontal="center" vertical="center"/>
    </xf>
    <xf numFmtId="0" fontId="25" fillId="0" borderId="107" xfId="11" applyFont="1" applyBorder="1" applyAlignment="1">
      <alignment horizontal="center" vertical="center" wrapText="1"/>
    </xf>
    <xf numFmtId="0" fontId="25" fillId="0" borderId="107" xfId="11" applyFont="1" applyBorder="1" applyAlignment="1">
      <alignment horizontal="center" vertical="center"/>
    </xf>
    <xf numFmtId="0" fontId="25" fillId="0" borderId="100" xfId="11" applyFont="1" applyBorder="1" applyAlignment="1">
      <alignment horizontal="center" vertical="center"/>
    </xf>
    <xf numFmtId="0" fontId="25" fillId="0" borderId="101" xfId="11" applyFont="1" applyBorder="1" applyAlignment="1">
      <alignment horizontal="center" vertical="center"/>
    </xf>
    <xf numFmtId="0" fontId="42" fillId="0" borderId="59" xfId="20" applyFont="1" applyBorder="1" applyAlignment="1">
      <alignment horizontal="center"/>
    </xf>
    <xf numFmtId="0" fontId="42" fillId="0" borderId="60" xfId="20" applyFont="1" applyBorder="1" applyAlignment="1">
      <alignment horizontal="center"/>
    </xf>
    <xf numFmtId="0" fontId="42" fillId="0" borderId="61" xfId="20" applyFont="1" applyBorder="1" applyAlignment="1">
      <alignment horizontal="center"/>
    </xf>
    <xf numFmtId="0" fontId="14" fillId="0" borderId="68" xfId="20" applyBorder="1" applyAlignment="1">
      <alignment horizontal="center" vertical="center"/>
    </xf>
    <xf numFmtId="0" fontId="14" fillId="0" borderId="69" xfId="20" applyBorder="1" applyAlignment="1">
      <alignment horizontal="center" vertical="center"/>
    </xf>
    <xf numFmtId="0" fontId="14" fillId="0" borderId="70" xfId="20" applyBorder="1" applyAlignment="1">
      <alignment horizontal="center" vertical="center"/>
    </xf>
  </cellXfs>
  <cellStyles count="51">
    <cellStyle name="20 % - Accent3 2" xfId="27" xr:uid="{00000000-0005-0000-0000-000000000000}"/>
    <cellStyle name="Accent1" xfId="42" builtinId="29"/>
    <cellStyle name="Accent1 2" xfId="46" xr:uid="{00000000-0005-0000-0000-000002000000}"/>
    <cellStyle name="Currency 2" xfId="34" xr:uid="{00000000-0005-0000-0000-000003000000}"/>
    <cellStyle name="Lien hypertexte 2" xfId="1" xr:uid="{00000000-0005-0000-0000-000005000000}"/>
    <cellStyle name="Milliers 2" xfId="2" xr:uid="{00000000-0005-0000-0000-000006000000}"/>
    <cellStyle name="Monétaire" xfId="28" builtinId="4"/>
    <cellStyle name="Monétaire 2" xfId="3" xr:uid="{00000000-0005-0000-0000-000008000000}"/>
    <cellStyle name="Monétaire 2 2" xfId="35" xr:uid="{00000000-0005-0000-0000-000009000000}"/>
    <cellStyle name="Monétaire 3" xfId="4" xr:uid="{00000000-0005-0000-0000-00000A000000}"/>
    <cellStyle name="Monétaire 3 2" xfId="25" xr:uid="{00000000-0005-0000-0000-00000B000000}"/>
    <cellStyle name="Monétaire 4" xfId="5" xr:uid="{00000000-0005-0000-0000-00000C000000}"/>
    <cellStyle name="Monétaire 5" xfId="6" xr:uid="{00000000-0005-0000-0000-00000D000000}"/>
    <cellStyle name="Monétaire 5 2" xfId="30" xr:uid="{00000000-0005-0000-0000-00000E000000}"/>
    <cellStyle name="Monétaire 6" xfId="7" xr:uid="{00000000-0005-0000-0000-00000F000000}"/>
    <cellStyle name="Monétaire 7" xfId="8" xr:uid="{00000000-0005-0000-0000-000010000000}"/>
    <cellStyle name="Monétaire 8" xfId="9" xr:uid="{00000000-0005-0000-0000-000011000000}"/>
    <cellStyle name="Normal" xfId="0" builtinId="0"/>
    <cellStyle name="Normal 2" xfId="10" xr:uid="{00000000-0005-0000-0000-000015000000}"/>
    <cellStyle name="Normal 2 2" xfId="11" xr:uid="{00000000-0005-0000-0000-000016000000}"/>
    <cellStyle name="Normal 2 2 2" xfId="12" xr:uid="{00000000-0005-0000-0000-000017000000}"/>
    <cellStyle name="Normal 2 2 2 2" xfId="29" xr:uid="{00000000-0005-0000-0000-000018000000}"/>
    <cellStyle name="Normal 2 2 2 2 2" xfId="33" xr:uid="{00000000-0005-0000-0000-000019000000}"/>
    <cellStyle name="Normal 2 3" xfId="24" xr:uid="{00000000-0005-0000-0000-00001A000000}"/>
    <cellStyle name="Normal 2 4" xfId="36" xr:uid="{00000000-0005-0000-0000-00001B000000}"/>
    <cellStyle name="Normal 2_Calcul Intermédiaire" xfId="13" xr:uid="{00000000-0005-0000-0000-00001C000000}"/>
    <cellStyle name="Normal 3" xfId="14" xr:uid="{00000000-0005-0000-0000-00001D000000}"/>
    <cellStyle name="Normal 3 2" xfId="26" xr:uid="{00000000-0005-0000-0000-00001E000000}"/>
    <cellStyle name="Normal 3 3" xfId="31" xr:uid="{00000000-0005-0000-0000-00001F000000}"/>
    <cellStyle name="Normal 3_Exercices supplémentaires" xfId="15" xr:uid="{00000000-0005-0000-0000-000020000000}"/>
    <cellStyle name="Normal 4" xfId="16" xr:uid="{00000000-0005-0000-0000-000021000000}"/>
    <cellStyle name="Normal 4 2" xfId="47" xr:uid="{00000000-0005-0000-0000-000022000000}"/>
    <cellStyle name="Normal 5" xfId="17" xr:uid="{00000000-0005-0000-0000-000023000000}"/>
    <cellStyle name="Normal 6" xfId="37" xr:uid="{00000000-0005-0000-0000-000024000000}"/>
    <cellStyle name="Normal 7" xfId="38" xr:uid="{00000000-0005-0000-0000-000025000000}"/>
    <cellStyle name="Normal 8" xfId="39" xr:uid="{00000000-0005-0000-0000-000026000000}"/>
    <cellStyle name="Normal 9" xfId="43" xr:uid="{00000000-0005-0000-0000-000027000000}"/>
    <cellStyle name="Normal_Employé(e)s 2 2" xfId="32" xr:uid="{00000000-0005-0000-0000-000028000000}"/>
    <cellStyle name="Normal_Feuil1" xfId="18" xr:uid="{00000000-0005-0000-0000-000029000000}"/>
    <cellStyle name="Pourcentage 2" xfId="19" xr:uid="{00000000-0005-0000-0000-00002D000000}"/>
    <cellStyle name="Titre 1" xfId="41" builtinId="16"/>
    <cellStyle name="Titre 1 2" xfId="49" xr:uid="{E845F418-CBF2-4404-AF83-924BC854F91D}"/>
    <cellStyle name="Titre 2" xfId="20" builtinId="17"/>
    <cellStyle name="Titre 2 2" xfId="48" xr:uid="{00000000-0005-0000-0000-000030000000}"/>
    <cellStyle name="Titre 3" xfId="21" builtinId="18"/>
    <cellStyle name="Titre 3 2" xfId="50" xr:uid="{71055764-6DC6-42EF-BB5E-D145A367FF4A}"/>
    <cellStyle name="Titre 4" xfId="22" builtinId="19"/>
    <cellStyle name="Total" xfId="23" builtinId="25"/>
    <cellStyle name="Total 2" xfId="40" xr:uid="{00000000-0005-0000-0000-000034000000}"/>
    <cellStyle name="Total 3" xfId="44" xr:uid="{00000000-0005-0000-0000-000035000000}"/>
    <cellStyle name="Total 4" xfId="45" xr:uid="{00000000-0005-0000-0000-00003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ADFAF"/>
      <rgbColor rgb="000000FF"/>
      <rgbColor rgb="00FFFF00"/>
      <rgbColor rgb="00FF00FF"/>
      <rgbColor rgb="00EEDCCA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85725</xdr:colOff>
      <xdr:row>0</xdr:row>
      <xdr:rowOff>114300</xdr:rowOff>
    </xdr:from>
    <xdr:to>
      <xdr:col>4</xdr:col>
      <xdr:colOff>9525</xdr:colOff>
      <xdr:row>4</xdr:row>
      <xdr:rowOff>209550</xdr:rowOff>
    </xdr:to>
    <xdr:pic>
      <xdr:nvPicPr>
        <xdr:cNvPr id="21507" name="Image 1" descr="C:\Program Files (x86)\Microsoft Office\MEDIA\CAGCAT10\j0234131.wmf">
          <a:extLst>
            <a:ext uri="{FF2B5EF4-FFF2-40B4-BE49-F238E27FC236}">
              <a16:creationId xmlns:a16="http://schemas.microsoft.com/office/drawing/2014/main" id="{00000000-0008-0000-0B00-0000035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14300"/>
          <a:ext cx="95250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85725</xdr:colOff>
      <xdr:row>21</xdr:row>
      <xdr:rowOff>114300</xdr:rowOff>
    </xdr:from>
    <xdr:ext cx="952500" cy="1009650"/>
    <xdr:pic>
      <xdr:nvPicPr>
        <xdr:cNvPr id="3" name="Image 1" descr="C:\Program Files (x86)\Microsoft Office\MEDIA\CAGCAT10\j0234131.wmf">
          <a:extLst>
            <a:ext uri="{FF2B5EF4-FFF2-40B4-BE49-F238E27FC236}">
              <a16:creationId xmlns:a16="http://schemas.microsoft.com/office/drawing/2014/main" id="{451EE15D-4542-4E85-AA0A-0046910C53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14300"/>
          <a:ext cx="95250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 tint="-0.749992370372631"/>
  </sheetPr>
  <dimension ref="A1:E292"/>
  <sheetViews>
    <sheetView tabSelected="1" workbookViewId="0">
      <selection activeCell="D118" sqref="D118"/>
    </sheetView>
  </sheetViews>
  <sheetFormatPr baseColWidth="10" defaultColWidth="11.42578125" defaultRowHeight="14.25"/>
  <cols>
    <col min="1" max="1" width="15.7109375" style="187" customWidth="1"/>
    <col min="2" max="2" width="15" style="187" customWidth="1"/>
    <col min="3" max="3" width="11.42578125" style="187" bestFit="1" customWidth="1"/>
    <col min="4" max="4" width="12.85546875" style="187" customWidth="1"/>
    <col min="5" max="5" width="17" style="187" customWidth="1"/>
    <col min="6" max="16384" width="11.42578125" style="187"/>
  </cols>
  <sheetData>
    <row r="1" spans="1:5" s="190" customFormat="1" ht="26.25" customHeight="1" thickBot="1">
      <c r="A1" s="159" t="s">
        <v>206</v>
      </c>
      <c r="B1" s="185" t="s">
        <v>261</v>
      </c>
      <c r="C1" s="159" t="s">
        <v>171</v>
      </c>
      <c r="D1" s="159" t="s">
        <v>170</v>
      </c>
      <c r="E1" s="186" t="s">
        <v>207</v>
      </c>
    </row>
    <row r="2" spans="1:5" ht="20.25" customHeight="1" thickTop="1">
      <c r="A2" s="160">
        <v>42409</v>
      </c>
      <c r="B2" s="56"/>
      <c r="C2" s="140">
        <v>35</v>
      </c>
      <c r="D2" s="139">
        <v>13</v>
      </c>
    </row>
    <row r="3" spans="1:5" ht="20.25" customHeight="1">
      <c r="A3" s="160">
        <v>41961</v>
      </c>
      <c r="B3" s="56"/>
      <c r="C3" s="140">
        <v>44</v>
      </c>
      <c r="D3" s="139">
        <v>13</v>
      </c>
    </row>
    <row r="4" spans="1:5" ht="20.25" customHeight="1">
      <c r="A4" s="160">
        <v>38955</v>
      </c>
      <c r="B4" s="56"/>
      <c r="C4" s="140">
        <v>36</v>
      </c>
      <c r="D4" s="139">
        <v>13</v>
      </c>
    </row>
    <row r="5" spans="1:5" ht="20.25" customHeight="1">
      <c r="A5" s="188">
        <v>41429</v>
      </c>
      <c r="B5" s="56"/>
      <c r="C5" s="140">
        <v>40</v>
      </c>
      <c r="D5" s="139">
        <v>13.5</v>
      </c>
    </row>
    <row r="6" spans="1:5" ht="20.25" customHeight="1">
      <c r="A6" s="160">
        <v>42255</v>
      </c>
      <c r="B6" s="56"/>
      <c r="C6" s="140">
        <v>35</v>
      </c>
      <c r="D6" s="139">
        <v>14</v>
      </c>
    </row>
    <row r="7" spans="1:5" ht="20.25" customHeight="1">
      <c r="A7" s="188">
        <v>42029</v>
      </c>
      <c r="B7" s="56"/>
      <c r="C7" s="140">
        <v>36</v>
      </c>
      <c r="D7" s="139">
        <v>14</v>
      </c>
    </row>
    <row r="8" spans="1:5" ht="20.25" customHeight="1">
      <c r="A8" s="188">
        <v>41699</v>
      </c>
      <c r="B8" s="56"/>
      <c r="C8" s="140">
        <v>35</v>
      </c>
      <c r="D8" s="139">
        <v>14</v>
      </c>
    </row>
    <row r="9" spans="1:5" ht="20.25" customHeight="1">
      <c r="A9" s="188">
        <v>41456</v>
      </c>
      <c r="B9" s="56"/>
      <c r="C9" s="140">
        <v>40</v>
      </c>
      <c r="D9" s="139">
        <v>14</v>
      </c>
    </row>
    <row r="10" spans="1:5" ht="20.25" customHeight="1">
      <c r="A10" s="188">
        <v>41187</v>
      </c>
      <c r="B10" s="56"/>
      <c r="C10" s="140">
        <v>40</v>
      </c>
      <c r="D10" s="139">
        <v>14</v>
      </c>
    </row>
    <row r="11" spans="1:5" ht="20.25" customHeight="1">
      <c r="A11" s="188">
        <v>39952</v>
      </c>
      <c r="B11" s="56"/>
      <c r="C11" s="140">
        <v>44</v>
      </c>
      <c r="D11" s="139">
        <v>14</v>
      </c>
    </row>
    <row r="12" spans="1:5" ht="20.25" customHeight="1">
      <c r="A12" s="160">
        <v>39722</v>
      </c>
      <c r="B12" s="56"/>
      <c r="C12" s="140">
        <v>40</v>
      </c>
      <c r="D12" s="139">
        <v>14</v>
      </c>
    </row>
    <row r="13" spans="1:5" ht="20.25" customHeight="1">
      <c r="A13" s="160">
        <v>39354</v>
      </c>
      <c r="B13" s="56"/>
      <c r="C13" s="140">
        <v>44</v>
      </c>
      <c r="D13" s="139">
        <v>14</v>
      </c>
    </row>
    <row r="14" spans="1:5" ht="20.25" customHeight="1">
      <c r="A14" s="160">
        <v>42455</v>
      </c>
      <c r="B14" s="56"/>
      <c r="C14" s="140">
        <v>44</v>
      </c>
      <c r="D14" s="139">
        <v>15</v>
      </c>
    </row>
    <row r="15" spans="1:5" ht="20.25" customHeight="1">
      <c r="A15" s="160">
        <v>41890</v>
      </c>
      <c r="B15" s="56"/>
      <c r="C15" s="140">
        <v>35</v>
      </c>
      <c r="D15" s="139">
        <v>15</v>
      </c>
    </row>
    <row r="16" spans="1:5" ht="20.25" customHeight="1">
      <c r="A16" s="160">
        <v>41038</v>
      </c>
      <c r="B16" s="56"/>
      <c r="C16" s="140">
        <v>40</v>
      </c>
      <c r="D16" s="139">
        <v>15</v>
      </c>
    </row>
    <row r="17" spans="1:4" ht="20.25" customHeight="1">
      <c r="A17" s="160">
        <v>40936</v>
      </c>
      <c r="B17" s="56"/>
      <c r="C17" s="140">
        <v>40</v>
      </c>
      <c r="D17" s="139">
        <v>15</v>
      </c>
    </row>
    <row r="18" spans="1:4" ht="20.25" customHeight="1">
      <c r="A18" s="188">
        <v>42535</v>
      </c>
      <c r="B18" s="56"/>
      <c r="C18" s="140">
        <v>40</v>
      </c>
      <c r="D18" s="139">
        <v>16</v>
      </c>
    </row>
    <row r="19" spans="1:4" ht="20.25" customHeight="1">
      <c r="A19" s="188">
        <v>42141</v>
      </c>
      <c r="B19" s="56"/>
      <c r="C19" s="140">
        <v>44</v>
      </c>
      <c r="D19" s="139">
        <v>16</v>
      </c>
    </row>
    <row r="20" spans="1:4" ht="20.25" customHeight="1">
      <c r="A20" s="188">
        <v>42105</v>
      </c>
      <c r="B20" s="56"/>
      <c r="C20" s="140">
        <v>35</v>
      </c>
      <c r="D20" s="139">
        <v>16</v>
      </c>
    </row>
    <row r="21" spans="1:4" ht="20.25" customHeight="1">
      <c r="A21" s="160">
        <v>41191</v>
      </c>
      <c r="B21" s="56"/>
      <c r="C21" s="140">
        <v>40</v>
      </c>
      <c r="D21" s="139">
        <v>16</v>
      </c>
    </row>
    <row r="22" spans="1:4" ht="20.25" customHeight="1">
      <c r="A22" s="188">
        <v>39952</v>
      </c>
      <c r="B22" s="56"/>
      <c r="C22" s="189">
        <v>20</v>
      </c>
      <c r="D22" s="139">
        <v>17</v>
      </c>
    </row>
    <row r="23" spans="1:4" ht="20.25" customHeight="1">
      <c r="A23" s="188">
        <v>41887</v>
      </c>
      <c r="B23" s="56"/>
      <c r="C23" s="140">
        <v>35</v>
      </c>
      <c r="D23" s="139">
        <v>17.5</v>
      </c>
    </row>
    <row r="24" spans="1:4" ht="20.25" customHeight="1">
      <c r="A24" s="160">
        <v>40987</v>
      </c>
      <c r="B24" s="56"/>
      <c r="C24" s="140">
        <v>35</v>
      </c>
      <c r="D24" s="139">
        <v>18</v>
      </c>
    </row>
    <row r="25" spans="1:4" ht="20.25" customHeight="1">
      <c r="A25" s="188">
        <v>40360</v>
      </c>
      <c r="B25" s="56"/>
      <c r="C25" s="140">
        <v>35</v>
      </c>
      <c r="D25" s="139">
        <v>18</v>
      </c>
    </row>
    <row r="26" spans="1:4" ht="20.25" customHeight="1">
      <c r="A26" s="160">
        <v>38886</v>
      </c>
      <c r="B26" s="56"/>
      <c r="C26" s="140">
        <v>35</v>
      </c>
      <c r="D26" s="139">
        <v>18</v>
      </c>
    </row>
    <row r="27" spans="1:4" ht="20.25" customHeight="1">
      <c r="A27" s="160">
        <v>41552</v>
      </c>
      <c r="B27" s="56"/>
      <c r="C27" s="140">
        <v>40</v>
      </c>
      <c r="D27" s="139">
        <v>19</v>
      </c>
    </row>
    <row r="28" spans="1:4" ht="20.25" customHeight="1">
      <c r="A28" s="160">
        <v>41089</v>
      </c>
      <c r="B28" s="56"/>
      <c r="C28" s="140">
        <v>36</v>
      </c>
      <c r="D28" s="139">
        <v>19</v>
      </c>
    </row>
    <row r="29" spans="1:4" ht="20.25" customHeight="1">
      <c r="A29" s="160">
        <v>40809</v>
      </c>
      <c r="B29" s="56"/>
      <c r="C29" s="140">
        <v>35</v>
      </c>
      <c r="D29" s="139">
        <v>19</v>
      </c>
    </row>
    <row r="30" spans="1:4" ht="20.25" customHeight="1">
      <c r="A30" s="160">
        <v>40756</v>
      </c>
      <c r="B30" s="56"/>
      <c r="C30" s="140">
        <v>40</v>
      </c>
      <c r="D30" s="139">
        <v>19</v>
      </c>
    </row>
    <row r="31" spans="1:4" ht="20.25" customHeight="1">
      <c r="A31" s="160">
        <v>38857</v>
      </c>
      <c r="B31" s="56"/>
      <c r="C31" s="140">
        <v>36</v>
      </c>
      <c r="D31" s="139">
        <v>19</v>
      </c>
    </row>
    <row r="32" spans="1:4" ht="20.25" customHeight="1">
      <c r="A32" s="160">
        <v>38740</v>
      </c>
      <c r="B32" s="56"/>
      <c r="C32" s="140">
        <v>40</v>
      </c>
      <c r="D32" s="139">
        <v>19.850000000000001</v>
      </c>
    </row>
    <row r="33" spans="1:4" ht="20.25" customHeight="1">
      <c r="A33" s="188">
        <v>42430</v>
      </c>
      <c r="B33" s="56"/>
      <c r="C33" s="140">
        <v>40</v>
      </c>
      <c r="D33" s="139">
        <v>20</v>
      </c>
    </row>
    <row r="34" spans="1:4" ht="20.25" customHeight="1">
      <c r="A34" s="160">
        <v>39236</v>
      </c>
      <c r="B34" s="56"/>
      <c r="C34" s="140">
        <v>35</v>
      </c>
      <c r="D34" s="139">
        <v>20</v>
      </c>
    </row>
    <row r="35" spans="1:4" ht="20.25" customHeight="1">
      <c r="A35" s="160">
        <v>40579</v>
      </c>
      <c r="B35" s="56"/>
      <c r="C35" s="140">
        <v>40</v>
      </c>
      <c r="D35" s="139">
        <v>21</v>
      </c>
    </row>
    <row r="36" spans="1:4" ht="20.25" customHeight="1">
      <c r="A36" s="160">
        <v>39703</v>
      </c>
      <c r="B36" s="56"/>
      <c r="C36" s="140">
        <v>35</v>
      </c>
      <c r="D36" s="139">
        <v>21</v>
      </c>
    </row>
    <row r="37" spans="1:4" ht="20.25" customHeight="1">
      <c r="A37" s="188">
        <v>39142</v>
      </c>
      <c r="B37" s="56"/>
      <c r="C37" s="140">
        <v>40</v>
      </c>
      <c r="D37" s="139">
        <v>21.75</v>
      </c>
    </row>
    <row r="38" spans="1:4" ht="20.25" customHeight="1">
      <c r="A38" s="188">
        <v>41334</v>
      </c>
      <c r="B38" s="56"/>
      <c r="C38" s="140">
        <v>40</v>
      </c>
      <c r="D38" s="139">
        <v>22</v>
      </c>
    </row>
    <row r="39" spans="1:4" ht="20.25" customHeight="1">
      <c r="A39" s="160">
        <v>40630</v>
      </c>
      <c r="B39" s="56"/>
      <c r="C39" s="140">
        <v>40</v>
      </c>
      <c r="D39" s="139">
        <v>22</v>
      </c>
    </row>
    <row r="40" spans="1:4" ht="20.25" customHeight="1">
      <c r="A40" s="160">
        <v>42647</v>
      </c>
      <c r="B40" s="56"/>
      <c r="C40" s="140">
        <v>44</v>
      </c>
      <c r="D40" s="139">
        <v>22.45</v>
      </c>
    </row>
    <row r="41" spans="1:4" ht="20.25" customHeight="1">
      <c r="A41" s="188">
        <v>42453</v>
      </c>
      <c r="B41" s="56"/>
      <c r="C41" s="140">
        <v>36</v>
      </c>
      <c r="D41" s="139">
        <v>23</v>
      </c>
    </row>
    <row r="42" spans="1:4" ht="20.25" customHeight="1">
      <c r="A42" s="160">
        <v>42255</v>
      </c>
      <c r="B42" s="56"/>
      <c r="C42" s="140">
        <v>36</v>
      </c>
      <c r="D42" s="139">
        <v>23</v>
      </c>
    </row>
    <row r="43" spans="1:4" ht="20.25" customHeight="1">
      <c r="A43" s="160">
        <v>41887</v>
      </c>
      <c r="B43" s="56"/>
      <c r="C43" s="140">
        <v>35</v>
      </c>
      <c r="D43" s="139">
        <v>23</v>
      </c>
    </row>
    <row r="44" spans="1:4" ht="20.25" customHeight="1">
      <c r="A44" s="188">
        <v>41886</v>
      </c>
      <c r="B44" s="56"/>
      <c r="C44" s="140">
        <v>44</v>
      </c>
      <c r="D44" s="139">
        <v>23</v>
      </c>
    </row>
    <row r="45" spans="1:4" ht="20.25" customHeight="1">
      <c r="A45" s="160">
        <v>41783</v>
      </c>
      <c r="B45" s="56"/>
      <c r="C45" s="140">
        <v>40</v>
      </c>
      <c r="D45" s="139">
        <v>23</v>
      </c>
    </row>
    <row r="46" spans="1:4" ht="20.25" customHeight="1">
      <c r="A46" s="188">
        <v>41664</v>
      </c>
      <c r="B46" s="56"/>
      <c r="C46" s="140">
        <v>40</v>
      </c>
      <c r="D46" s="139">
        <v>23</v>
      </c>
    </row>
    <row r="47" spans="1:4" ht="20.25" customHeight="1">
      <c r="A47" s="160">
        <v>41140</v>
      </c>
      <c r="B47" s="56"/>
      <c r="C47" s="140">
        <v>40</v>
      </c>
      <c r="D47" s="139">
        <v>23</v>
      </c>
    </row>
    <row r="48" spans="1:4" ht="20.25" customHeight="1">
      <c r="A48" s="160">
        <v>40528</v>
      </c>
      <c r="B48" s="56"/>
      <c r="C48" s="140">
        <v>35</v>
      </c>
      <c r="D48" s="139">
        <v>23</v>
      </c>
    </row>
    <row r="49" spans="1:4" ht="20.25" customHeight="1">
      <c r="A49" s="188">
        <v>39778</v>
      </c>
      <c r="B49" s="56"/>
      <c r="C49" s="140">
        <v>40</v>
      </c>
      <c r="D49" s="139">
        <v>23</v>
      </c>
    </row>
    <row r="50" spans="1:4" ht="20.25" customHeight="1">
      <c r="A50" s="188">
        <v>39214</v>
      </c>
      <c r="B50" s="56"/>
      <c r="C50" s="140">
        <v>40</v>
      </c>
      <c r="D50" s="139">
        <v>23</v>
      </c>
    </row>
    <row r="51" spans="1:4" ht="20.25" customHeight="1">
      <c r="A51" s="160">
        <v>39104</v>
      </c>
      <c r="B51" s="56"/>
      <c r="C51" s="140">
        <v>40</v>
      </c>
      <c r="D51" s="139">
        <v>23</v>
      </c>
    </row>
    <row r="52" spans="1:4" ht="20.25" customHeight="1">
      <c r="A52" s="160">
        <v>38870</v>
      </c>
      <c r="B52" s="56"/>
      <c r="C52" s="140">
        <v>35</v>
      </c>
      <c r="D52" s="139">
        <v>23</v>
      </c>
    </row>
    <row r="53" spans="1:4" ht="20.25" customHeight="1">
      <c r="A53" s="160">
        <v>40658</v>
      </c>
      <c r="B53" s="56"/>
      <c r="C53" s="140">
        <v>40</v>
      </c>
      <c r="D53" s="139">
        <v>24</v>
      </c>
    </row>
    <row r="54" spans="1:4" ht="20.25" customHeight="1">
      <c r="A54" s="160">
        <v>40426</v>
      </c>
      <c r="B54" s="56"/>
      <c r="C54" s="140">
        <v>40</v>
      </c>
      <c r="D54" s="139">
        <v>24</v>
      </c>
    </row>
    <row r="55" spans="1:4" ht="20.25" customHeight="1">
      <c r="A55" s="160">
        <v>39362</v>
      </c>
      <c r="B55" s="56"/>
      <c r="C55" s="140">
        <v>40</v>
      </c>
      <c r="D55" s="139">
        <v>24</v>
      </c>
    </row>
    <row r="56" spans="1:4" ht="20.25" customHeight="1">
      <c r="A56" s="160">
        <v>42645</v>
      </c>
      <c r="B56" s="56"/>
      <c r="C56" s="140">
        <v>40</v>
      </c>
      <c r="D56" s="139">
        <v>25</v>
      </c>
    </row>
    <row r="57" spans="1:4" ht="20.25" customHeight="1">
      <c r="A57" s="160">
        <v>41613</v>
      </c>
      <c r="B57" s="56"/>
      <c r="C57" s="140">
        <v>36</v>
      </c>
      <c r="D57" s="139">
        <v>25</v>
      </c>
    </row>
    <row r="58" spans="1:4" ht="20.25" customHeight="1">
      <c r="A58" s="160">
        <v>41305</v>
      </c>
      <c r="B58" s="56"/>
      <c r="C58" s="140">
        <v>36</v>
      </c>
      <c r="D58" s="139">
        <v>25</v>
      </c>
    </row>
    <row r="59" spans="1:4" ht="20.25" customHeight="1">
      <c r="A59" s="160">
        <v>40885</v>
      </c>
      <c r="B59" s="56"/>
      <c r="C59" s="140">
        <v>40</v>
      </c>
      <c r="D59" s="139">
        <v>25</v>
      </c>
    </row>
    <row r="60" spans="1:4" ht="20.25" customHeight="1">
      <c r="A60" s="188">
        <v>40699</v>
      </c>
      <c r="B60" s="56"/>
      <c r="C60" s="140">
        <v>44</v>
      </c>
      <c r="D60" s="139">
        <v>25</v>
      </c>
    </row>
    <row r="61" spans="1:4" ht="20.25" customHeight="1">
      <c r="A61" s="160">
        <v>40634</v>
      </c>
      <c r="B61" s="56"/>
      <c r="C61" s="140">
        <v>40</v>
      </c>
      <c r="D61" s="139">
        <v>25</v>
      </c>
    </row>
    <row r="62" spans="1:4" ht="20.25" customHeight="1">
      <c r="A62" s="160">
        <v>40375</v>
      </c>
      <c r="B62" s="56"/>
      <c r="C62" s="140">
        <v>35</v>
      </c>
      <c r="D62" s="139">
        <v>25</v>
      </c>
    </row>
    <row r="63" spans="1:4" ht="20.25" customHeight="1">
      <c r="A63" s="160">
        <v>40167</v>
      </c>
      <c r="B63" s="56"/>
      <c r="C63" s="140">
        <v>40</v>
      </c>
      <c r="D63" s="139">
        <v>25</v>
      </c>
    </row>
    <row r="64" spans="1:4" ht="20.25" customHeight="1">
      <c r="A64" s="160">
        <v>39853</v>
      </c>
      <c r="B64" s="56"/>
      <c r="C64" s="140">
        <v>35</v>
      </c>
      <c r="D64" s="139">
        <v>25</v>
      </c>
    </row>
    <row r="65" spans="1:4" ht="20.25" customHeight="1">
      <c r="A65" s="188">
        <v>39798</v>
      </c>
      <c r="B65" s="56"/>
      <c r="C65" s="140">
        <v>36</v>
      </c>
      <c r="D65" s="139">
        <v>25</v>
      </c>
    </row>
    <row r="66" spans="1:4" ht="20.25" customHeight="1">
      <c r="A66" s="160">
        <v>39764</v>
      </c>
      <c r="B66" s="56"/>
      <c r="C66" s="140">
        <v>35</v>
      </c>
      <c r="D66" s="139">
        <v>25</v>
      </c>
    </row>
    <row r="67" spans="1:4" ht="20.25" customHeight="1">
      <c r="A67" s="160">
        <v>39649</v>
      </c>
      <c r="B67" s="56"/>
      <c r="C67" s="140">
        <v>36</v>
      </c>
      <c r="D67" s="139">
        <v>25</v>
      </c>
    </row>
    <row r="68" spans="1:4" ht="20.25" customHeight="1">
      <c r="A68" s="160">
        <v>39603</v>
      </c>
      <c r="B68" s="56"/>
      <c r="C68" s="140">
        <v>35</v>
      </c>
      <c r="D68" s="139">
        <v>25</v>
      </c>
    </row>
    <row r="69" spans="1:4" ht="20.25" customHeight="1">
      <c r="A69" s="160">
        <v>42287</v>
      </c>
      <c r="B69" s="56"/>
      <c r="C69" s="140">
        <v>35</v>
      </c>
      <c r="D69" s="139">
        <v>26</v>
      </c>
    </row>
    <row r="70" spans="1:4" ht="20.25" customHeight="1">
      <c r="A70" s="160">
        <v>41894</v>
      </c>
      <c r="B70" s="56"/>
      <c r="C70" s="140">
        <v>36</v>
      </c>
      <c r="D70" s="139">
        <v>26</v>
      </c>
    </row>
    <row r="71" spans="1:4" ht="20.25" customHeight="1">
      <c r="A71" s="188">
        <v>41752</v>
      </c>
      <c r="B71" s="56"/>
      <c r="C71" s="140">
        <v>40</v>
      </c>
      <c r="D71" s="139">
        <v>26</v>
      </c>
    </row>
    <row r="72" spans="1:4" ht="20.25" customHeight="1">
      <c r="A72" s="160">
        <v>40477</v>
      </c>
      <c r="B72" s="56"/>
      <c r="C72" s="140">
        <v>40</v>
      </c>
      <c r="D72" s="139">
        <v>26</v>
      </c>
    </row>
    <row r="73" spans="1:4" ht="20.25" customHeight="1">
      <c r="A73" s="160">
        <v>39424</v>
      </c>
      <c r="B73" s="56"/>
      <c r="C73" s="140">
        <v>35</v>
      </c>
      <c r="D73" s="139">
        <v>26.5</v>
      </c>
    </row>
    <row r="74" spans="1:4" ht="20.25" customHeight="1">
      <c r="A74" s="160">
        <v>41347</v>
      </c>
      <c r="B74" s="56"/>
      <c r="C74" s="140">
        <v>35</v>
      </c>
      <c r="D74" s="139">
        <v>27</v>
      </c>
    </row>
    <row r="75" spans="1:4" ht="20.25" customHeight="1">
      <c r="A75" s="188">
        <v>40973</v>
      </c>
      <c r="B75" s="56"/>
      <c r="C75" s="140">
        <v>40</v>
      </c>
      <c r="D75" s="139">
        <v>29</v>
      </c>
    </row>
    <row r="76" spans="1:4" ht="20.25" customHeight="1">
      <c r="A76" s="188">
        <v>42110</v>
      </c>
      <c r="B76" s="56"/>
      <c r="C76" s="140">
        <v>44</v>
      </c>
      <c r="D76" s="139">
        <v>30</v>
      </c>
    </row>
    <row r="77" spans="1:4" ht="20.25" customHeight="1">
      <c r="A77" s="160">
        <v>42025</v>
      </c>
      <c r="B77" s="56"/>
      <c r="C77" s="140">
        <v>35</v>
      </c>
      <c r="D77" s="139">
        <v>30</v>
      </c>
    </row>
    <row r="78" spans="1:4" ht="20.25" customHeight="1">
      <c r="A78" s="188">
        <v>40969</v>
      </c>
      <c r="B78" s="56"/>
      <c r="C78" s="140">
        <v>40</v>
      </c>
      <c r="D78" s="139">
        <v>30</v>
      </c>
    </row>
    <row r="79" spans="1:4" ht="20.25" customHeight="1">
      <c r="A79" s="160">
        <v>40962</v>
      </c>
      <c r="B79" s="56"/>
      <c r="C79" s="140">
        <v>40</v>
      </c>
      <c r="D79" s="139">
        <v>30</v>
      </c>
    </row>
    <row r="80" spans="1:4" ht="20.25" customHeight="1">
      <c r="A80" s="160">
        <v>40856</v>
      </c>
      <c r="B80" s="56"/>
      <c r="C80" s="140">
        <v>35</v>
      </c>
      <c r="D80" s="139">
        <v>30</v>
      </c>
    </row>
    <row r="81" spans="1:4" ht="20.25" customHeight="1">
      <c r="A81" s="160">
        <v>40834</v>
      </c>
      <c r="B81" s="56"/>
      <c r="C81" s="140">
        <v>35</v>
      </c>
      <c r="D81" s="139">
        <v>30</v>
      </c>
    </row>
    <row r="82" spans="1:4" ht="20.25" customHeight="1">
      <c r="A82" s="160">
        <v>40783</v>
      </c>
      <c r="B82" s="56"/>
      <c r="C82" s="140">
        <v>35</v>
      </c>
      <c r="D82" s="139">
        <v>30</v>
      </c>
    </row>
    <row r="83" spans="1:4" ht="20.25" customHeight="1">
      <c r="A83" s="160">
        <v>40732</v>
      </c>
      <c r="B83" s="56"/>
      <c r="C83" s="140">
        <v>35</v>
      </c>
      <c r="D83" s="139">
        <v>30</v>
      </c>
    </row>
    <row r="84" spans="1:4" ht="20.25" customHeight="1">
      <c r="A84" s="160">
        <v>40681</v>
      </c>
      <c r="B84" s="56"/>
      <c r="C84" s="140">
        <v>36</v>
      </c>
      <c r="D84" s="139">
        <v>30</v>
      </c>
    </row>
    <row r="85" spans="1:4" ht="20.25" customHeight="1">
      <c r="A85" s="188">
        <v>40483</v>
      </c>
      <c r="B85" s="56"/>
      <c r="C85" s="140">
        <v>35</v>
      </c>
      <c r="D85" s="139">
        <v>30</v>
      </c>
    </row>
    <row r="86" spans="1:4" ht="20.25" customHeight="1">
      <c r="A86" s="160">
        <v>39863</v>
      </c>
      <c r="B86" s="56"/>
      <c r="C86" s="140">
        <v>44</v>
      </c>
      <c r="D86" s="139">
        <v>30</v>
      </c>
    </row>
    <row r="87" spans="1:4" ht="20.25" customHeight="1">
      <c r="A87" s="188">
        <v>39722</v>
      </c>
      <c r="B87" s="56"/>
      <c r="C87" s="140">
        <v>35</v>
      </c>
      <c r="D87" s="139">
        <v>30</v>
      </c>
    </row>
    <row r="88" spans="1:4" ht="20.25" customHeight="1">
      <c r="A88" s="160">
        <v>39362</v>
      </c>
      <c r="B88" s="56"/>
      <c r="C88" s="140">
        <v>35</v>
      </c>
      <c r="D88" s="139">
        <v>30</v>
      </c>
    </row>
    <row r="89" spans="1:4" ht="20.25" customHeight="1">
      <c r="A89" s="160">
        <v>39354</v>
      </c>
      <c r="B89" s="56"/>
      <c r="C89" s="140">
        <v>40</v>
      </c>
      <c r="D89" s="139">
        <v>30</v>
      </c>
    </row>
    <row r="90" spans="1:4" ht="20.25" customHeight="1">
      <c r="A90" s="160">
        <v>39441</v>
      </c>
      <c r="B90" s="56"/>
      <c r="C90" s="140">
        <v>36</v>
      </c>
      <c r="D90" s="139">
        <v>32</v>
      </c>
    </row>
    <row r="91" spans="1:4" ht="20.25" customHeight="1">
      <c r="A91" s="188">
        <v>39261</v>
      </c>
      <c r="B91" s="56"/>
      <c r="C91" s="140">
        <v>35</v>
      </c>
      <c r="D91" s="139">
        <v>32</v>
      </c>
    </row>
    <row r="92" spans="1:4" ht="20.25" customHeight="1">
      <c r="A92" s="188">
        <v>40973</v>
      </c>
      <c r="B92" s="56"/>
      <c r="C92" s="140">
        <v>40</v>
      </c>
      <c r="D92" s="139">
        <v>33</v>
      </c>
    </row>
    <row r="93" spans="1:4" ht="20.25" customHeight="1">
      <c r="A93" s="160">
        <v>40753</v>
      </c>
      <c r="B93" s="56"/>
      <c r="C93" s="140">
        <v>44</v>
      </c>
      <c r="D93" s="139">
        <v>33</v>
      </c>
    </row>
    <row r="94" spans="1:4" ht="20.25" customHeight="1">
      <c r="A94" s="160">
        <v>39346</v>
      </c>
      <c r="B94" s="56"/>
      <c r="C94" s="140">
        <v>35</v>
      </c>
      <c r="D94" s="139">
        <v>33</v>
      </c>
    </row>
    <row r="95" spans="1:4" ht="20.25" customHeight="1">
      <c r="A95" s="160">
        <v>40837</v>
      </c>
      <c r="B95" s="56"/>
      <c r="C95" s="140">
        <v>36</v>
      </c>
      <c r="D95" s="139">
        <v>34</v>
      </c>
    </row>
    <row r="96" spans="1:4" ht="20.25" customHeight="1">
      <c r="A96" s="188">
        <v>41894</v>
      </c>
      <c r="B96" s="56"/>
      <c r="C96" s="140">
        <v>40</v>
      </c>
      <c r="D96" s="139">
        <v>35</v>
      </c>
    </row>
    <row r="97" spans="1:4" ht="20.25" customHeight="1">
      <c r="A97" s="160">
        <v>41270</v>
      </c>
      <c r="B97" s="56"/>
      <c r="C97" s="140">
        <v>36</v>
      </c>
      <c r="D97" s="139">
        <v>35</v>
      </c>
    </row>
    <row r="98" spans="1:4" ht="20.25" customHeight="1">
      <c r="A98" s="188">
        <v>39528</v>
      </c>
      <c r="B98" s="56"/>
      <c r="C98" s="140">
        <v>35</v>
      </c>
      <c r="D98" s="139">
        <v>35</v>
      </c>
    </row>
    <row r="99" spans="1:4" ht="20.25" customHeight="1">
      <c r="A99" s="160">
        <v>39376</v>
      </c>
      <c r="B99" s="56"/>
      <c r="C99" s="140">
        <v>40</v>
      </c>
      <c r="D99" s="139">
        <v>35</v>
      </c>
    </row>
    <row r="100" spans="1:4" ht="20.25" customHeight="1">
      <c r="A100" s="160">
        <v>39317</v>
      </c>
      <c r="B100" s="56"/>
      <c r="C100" s="140">
        <v>40</v>
      </c>
      <c r="D100" s="139">
        <v>37.5</v>
      </c>
    </row>
    <row r="101" spans="1:4" ht="20.25" customHeight="1">
      <c r="A101" s="188">
        <v>39895</v>
      </c>
      <c r="B101" s="56"/>
      <c r="C101" s="140">
        <v>40</v>
      </c>
      <c r="D101" s="139">
        <v>38</v>
      </c>
    </row>
    <row r="102" spans="1:4" ht="20.25" customHeight="1">
      <c r="A102" s="188">
        <v>42645</v>
      </c>
      <c r="B102" s="56"/>
      <c r="C102" s="140">
        <v>25</v>
      </c>
      <c r="D102" s="139">
        <v>39</v>
      </c>
    </row>
    <row r="103" spans="1:4" ht="20.25" customHeight="1">
      <c r="A103" s="160">
        <v>39547</v>
      </c>
      <c r="B103" s="56"/>
      <c r="C103" s="140">
        <v>35</v>
      </c>
      <c r="D103" s="139">
        <v>39</v>
      </c>
    </row>
    <row r="104" spans="1:4" ht="20.25" customHeight="1">
      <c r="A104" s="188">
        <v>39261</v>
      </c>
      <c r="B104" s="56"/>
      <c r="C104" s="140">
        <v>44</v>
      </c>
      <c r="D104" s="139">
        <v>39</v>
      </c>
    </row>
    <row r="105" spans="1:4" ht="20.25" customHeight="1">
      <c r="A105" s="188">
        <v>40893</v>
      </c>
      <c r="B105" s="56"/>
      <c r="C105" s="140">
        <v>35</v>
      </c>
      <c r="D105" s="139">
        <v>43</v>
      </c>
    </row>
    <row r="106" spans="1:4" ht="20.25" customHeight="1">
      <c r="A106" s="188">
        <v>39739</v>
      </c>
      <c r="B106" s="56"/>
      <c r="C106" s="140">
        <v>40</v>
      </c>
      <c r="D106" s="139">
        <v>45</v>
      </c>
    </row>
    <row r="107" spans="1:4" ht="20.25" customHeight="1">
      <c r="A107" s="188">
        <v>41438</v>
      </c>
      <c r="B107" s="56"/>
      <c r="C107" s="140">
        <v>35</v>
      </c>
      <c r="D107" s="139">
        <v>46</v>
      </c>
    </row>
    <row r="108" spans="1:4" ht="20.25" customHeight="1">
      <c r="A108" s="160">
        <v>42481</v>
      </c>
      <c r="B108" s="56"/>
      <c r="C108" s="140">
        <v>35</v>
      </c>
      <c r="D108" s="161">
        <v>47</v>
      </c>
    </row>
    <row r="109" spans="1:4" ht="20.25" customHeight="1">
      <c r="A109" s="160">
        <v>40883</v>
      </c>
      <c r="B109" s="56"/>
      <c r="C109" s="140">
        <v>35</v>
      </c>
      <c r="D109" s="139">
        <v>47</v>
      </c>
    </row>
    <row r="110" spans="1:4" ht="20.25" customHeight="1">
      <c r="A110" s="188">
        <v>40603</v>
      </c>
      <c r="B110" s="56"/>
      <c r="C110" s="140">
        <v>35</v>
      </c>
      <c r="D110" s="139">
        <v>48</v>
      </c>
    </row>
    <row r="111" spans="1:4" ht="20.25" customHeight="1">
      <c r="A111" s="160">
        <v>40324</v>
      </c>
      <c r="B111" s="56"/>
      <c r="C111" s="140">
        <v>40</v>
      </c>
      <c r="D111" s="139">
        <v>53</v>
      </c>
    </row>
    <row r="112" spans="1:4" ht="20.25" customHeight="1">
      <c r="A112" s="160">
        <v>42079</v>
      </c>
      <c r="B112" s="56"/>
      <c r="C112" s="140">
        <v>35</v>
      </c>
      <c r="D112" s="161">
        <v>54</v>
      </c>
    </row>
    <row r="113" spans="1:4" ht="20.25" customHeight="1">
      <c r="A113" s="160">
        <v>39173</v>
      </c>
      <c r="B113" s="56"/>
      <c r="C113" s="140">
        <v>40</v>
      </c>
      <c r="D113" s="139">
        <v>57</v>
      </c>
    </row>
    <row r="114" spans="1:4" ht="20.25" customHeight="1">
      <c r="A114" s="160">
        <v>39043</v>
      </c>
      <c r="B114" s="56"/>
      <c r="C114" s="140">
        <v>40</v>
      </c>
      <c r="D114" s="161">
        <v>57</v>
      </c>
    </row>
    <row r="115" spans="1:4" ht="20.25" customHeight="1">
      <c r="A115" s="188">
        <v>41679</v>
      </c>
      <c r="B115" s="56"/>
      <c r="C115" s="140">
        <v>40</v>
      </c>
      <c r="D115" s="139">
        <v>64</v>
      </c>
    </row>
    <row r="116" spans="1:4" ht="20.25" customHeight="1">
      <c r="A116" s="160">
        <v>41105</v>
      </c>
      <c r="B116" s="56"/>
      <c r="C116" s="140">
        <v>40</v>
      </c>
      <c r="D116" s="139">
        <v>65</v>
      </c>
    </row>
    <row r="117" spans="1:4" ht="20.25" customHeight="1">
      <c r="A117" s="160">
        <v>41559</v>
      </c>
      <c r="B117" s="56"/>
      <c r="C117" s="140">
        <v>36</v>
      </c>
      <c r="D117" s="139">
        <v>79</v>
      </c>
    </row>
    <row r="118" spans="1:4" ht="20.25" customHeight="1">
      <c r="A118" s="160">
        <v>39234</v>
      </c>
      <c r="B118" s="56"/>
      <c r="C118" s="140">
        <v>30</v>
      </c>
      <c r="D118" s="139">
        <v>100</v>
      </c>
    </row>
    <row r="119" spans="1:4" ht="20.25" customHeight="1"/>
    <row r="120" spans="1:4" ht="20.25" customHeight="1"/>
    <row r="121" spans="1:4" ht="20.25" customHeight="1"/>
    <row r="122" spans="1:4" ht="20.25" customHeight="1"/>
    <row r="128" spans="1:4" ht="20.25" customHeight="1"/>
    <row r="129" ht="20.25" customHeight="1"/>
    <row r="130" ht="20.25" customHeight="1"/>
    <row r="131" ht="20.25" customHeight="1"/>
    <row r="132" ht="20.25" customHeight="1"/>
    <row r="133" ht="20.25" customHeight="1"/>
    <row r="134" ht="20.25" customHeight="1"/>
    <row r="135" ht="20.25" customHeight="1"/>
    <row r="136" ht="20.25" customHeight="1"/>
    <row r="137" ht="20.25" customHeight="1"/>
    <row r="138" ht="20.25" customHeight="1"/>
    <row r="139" ht="20.25" customHeight="1"/>
    <row r="140" ht="20.25" customHeight="1"/>
    <row r="141" ht="20.25" customHeight="1"/>
    <row r="142" ht="20.25" customHeight="1"/>
    <row r="143" ht="20.25" customHeight="1"/>
    <row r="144" ht="20.25" customHeight="1"/>
    <row r="145" ht="20.25" customHeight="1"/>
    <row r="146" ht="20.25" customHeight="1"/>
    <row r="147" ht="20.25" customHeight="1"/>
    <row r="148" ht="20.25" customHeight="1"/>
    <row r="149" ht="20.25" customHeight="1"/>
    <row r="150" ht="20.25" customHeight="1"/>
    <row r="151" ht="20.25" customHeight="1"/>
    <row r="152" ht="20.25" customHeight="1"/>
    <row r="153" ht="20.25" customHeight="1"/>
    <row r="154" ht="20.25" customHeight="1"/>
    <row r="155" ht="20.25" customHeight="1"/>
    <row r="156" ht="20.25" customHeight="1"/>
    <row r="157" ht="20.25" customHeight="1"/>
    <row r="158" ht="20.25" customHeight="1"/>
    <row r="159" ht="20.25" customHeight="1"/>
    <row r="160" ht="20.25" customHeight="1"/>
    <row r="161" ht="20.25" customHeight="1"/>
    <row r="162" ht="20.25" customHeight="1"/>
    <row r="163" ht="20.25" customHeight="1"/>
    <row r="164" ht="20.25" customHeight="1"/>
    <row r="165" ht="20.25" customHeight="1"/>
    <row r="166" ht="20.25" customHeight="1"/>
    <row r="167" ht="20.25" customHeight="1"/>
    <row r="168" ht="20.25" customHeight="1"/>
    <row r="169" ht="20.25" customHeight="1"/>
    <row r="170" ht="20.25" customHeight="1"/>
    <row r="171" ht="20.25" customHeight="1"/>
    <row r="172" ht="20.25" customHeight="1"/>
    <row r="173" ht="20.25" customHeight="1"/>
    <row r="174" ht="20.25" customHeight="1"/>
    <row r="175" ht="20.25" customHeight="1"/>
    <row r="176" ht="20.25" customHeight="1"/>
    <row r="177" ht="20.25" customHeight="1"/>
    <row r="178" ht="20.25" customHeight="1"/>
    <row r="179" ht="20.25" customHeight="1"/>
    <row r="180" ht="20.25" customHeight="1"/>
    <row r="181" ht="20.25" customHeight="1"/>
    <row r="182" ht="20.25" customHeight="1"/>
    <row r="183" ht="20.25" customHeight="1"/>
    <row r="184" ht="20.25" customHeight="1"/>
    <row r="185" ht="20.25" customHeight="1"/>
    <row r="186" ht="20.25" customHeight="1"/>
    <row r="187" ht="20.25" customHeight="1"/>
    <row r="188" ht="20.25" customHeight="1"/>
    <row r="189" ht="20.25" customHeight="1"/>
    <row r="190" ht="20.25" customHeight="1"/>
    <row r="191" ht="20.25" customHeight="1"/>
    <row r="192" ht="20.25" customHeight="1"/>
    <row r="193" ht="20.25" customHeight="1"/>
    <row r="194" ht="20.25" customHeight="1"/>
    <row r="195" ht="20.25" customHeight="1"/>
    <row r="196" ht="20.25" customHeight="1"/>
    <row r="197" ht="20.25" customHeight="1"/>
    <row r="198" ht="20.25" customHeight="1"/>
    <row r="199" ht="20.25" customHeight="1"/>
    <row r="200" ht="20.25" customHeight="1"/>
    <row r="201" ht="20.25" customHeight="1"/>
    <row r="202" ht="20.25" customHeight="1"/>
    <row r="203" ht="20.25" customHeight="1"/>
    <row r="204" ht="20.25" customHeight="1"/>
    <row r="205" ht="20.25" customHeight="1"/>
    <row r="206" ht="20.25" customHeight="1"/>
    <row r="207" ht="20.25" customHeight="1"/>
    <row r="208" ht="20.25" customHeight="1"/>
    <row r="209" ht="20.25" customHeight="1"/>
    <row r="210" ht="20.25" customHeight="1"/>
    <row r="211" ht="20.25" customHeight="1"/>
    <row r="212" ht="20.25" customHeight="1"/>
    <row r="213" ht="20.25" customHeight="1"/>
    <row r="214" ht="20.25" customHeight="1"/>
    <row r="215" ht="20.25" customHeight="1"/>
    <row r="216" ht="20.25" customHeight="1"/>
    <row r="217" ht="20.25" customHeight="1"/>
    <row r="218" ht="20.25" customHeight="1"/>
    <row r="219" ht="20.25" customHeight="1"/>
    <row r="220" ht="20.25" customHeight="1"/>
    <row r="221" ht="20.25" customHeight="1"/>
    <row r="222" ht="20.25" customHeight="1"/>
    <row r="223" ht="20.25" customHeight="1"/>
    <row r="224" ht="20.25" customHeight="1"/>
    <row r="225" ht="20.25" customHeight="1"/>
    <row r="226" ht="20.25" customHeight="1"/>
    <row r="227" ht="20.25" customHeight="1"/>
    <row r="228" ht="20.25" customHeight="1"/>
    <row r="229" ht="20.25" customHeight="1"/>
    <row r="230" ht="20.25" customHeight="1"/>
    <row r="231" ht="20.25" customHeight="1"/>
    <row r="232" ht="20.25" customHeight="1"/>
    <row r="233" ht="20.25" customHeight="1"/>
    <row r="234" ht="20.25" customHeight="1"/>
    <row r="235" ht="20.25" customHeight="1"/>
    <row r="236" ht="20.25" customHeight="1"/>
    <row r="237" ht="20.25" customHeight="1"/>
    <row r="238" ht="20.25" customHeight="1"/>
    <row r="239" ht="20.25" customHeight="1"/>
    <row r="240" ht="20.25" customHeight="1"/>
    <row r="241" ht="20.25" customHeight="1"/>
    <row r="242" ht="20.25" customHeight="1"/>
    <row r="243" ht="20.25" customHeight="1"/>
    <row r="244" ht="20.25" customHeight="1"/>
    <row r="245" ht="20.25" customHeight="1"/>
    <row r="246" ht="20.25" customHeight="1"/>
    <row r="247" ht="20.25" customHeight="1"/>
    <row r="248" ht="20.25" customHeight="1"/>
    <row r="249" ht="20.25" customHeight="1"/>
    <row r="250" ht="20.25" customHeight="1"/>
    <row r="251" ht="20.25" customHeight="1"/>
    <row r="252" ht="20.25" customHeight="1"/>
    <row r="253" ht="20.25" customHeight="1"/>
    <row r="254" ht="20.25" customHeight="1"/>
    <row r="255" ht="20.25" customHeight="1"/>
    <row r="256" ht="20.25" customHeight="1"/>
    <row r="257" ht="20.25" customHeight="1"/>
    <row r="258" ht="20.25" customHeight="1"/>
    <row r="259" ht="20.25" customHeight="1"/>
    <row r="260" ht="20.25" customHeight="1"/>
    <row r="261" ht="20.25" customHeight="1"/>
    <row r="262" ht="20.25" customHeight="1"/>
    <row r="263" ht="20.25" customHeight="1"/>
    <row r="264" ht="20.25" customHeight="1"/>
    <row r="265" ht="20.25" customHeight="1"/>
    <row r="266" ht="20.25" customHeight="1"/>
    <row r="267" ht="20.25" customHeight="1"/>
    <row r="268" ht="20.25" customHeight="1"/>
    <row r="269" ht="20.25" customHeight="1"/>
    <row r="270" ht="20.25" customHeight="1"/>
    <row r="271" ht="20.25" customHeight="1"/>
    <row r="272" ht="20.25" customHeight="1"/>
    <row r="273" ht="20.25" customHeight="1"/>
    <row r="274" ht="20.25" customHeight="1"/>
    <row r="275" ht="20.25" customHeight="1"/>
    <row r="276" ht="20.25" customHeight="1"/>
    <row r="277" ht="20.25" customHeight="1"/>
    <row r="278" ht="20.25" customHeight="1"/>
    <row r="279" ht="20.25" customHeight="1"/>
    <row r="280" ht="20.25" customHeight="1"/>
    <row r="281" ht="20.25" customHeight="1"/>
    <row r="282" ht="20.25" customHeight="1"/>
    <row r="283" ht="20.25" customHeight="1"/>
    <row r="284" ht="20.25" customHeight="1"/>
    <row r="285" ht="20.25" customHeight="1"/>
    <row r="286" ht="20.25" customHeight="1"/>
    <row r="287" ht="20.25" customHeight="1"/>
    <row r="288" ht="20.25" customHeight="1"/>
    <row r="289" ht="20.25" customHeight="1"/>
    <row r="290" ht="20.25" customHeight="1"/>
    <row r="291" ht="20.25" customHeight="1"/>
    <row r="292" ht="20.25" customHeight="1"/>
  </sheetData>
  <autoFilter ref="B1:E118" xr:uid="{00000000-0009-0000-0000-000000000000}"/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2" tint="-0.749992370372631"/>
    <pageSetUpPr fitToPage="1"/>
  </sheetPr>
  <dimension ref="A1:F26"/>
  <sheetViews>
    <sheetView showGridLines="0" workbookViewId="0">
      <selection activeCell="E1" sqref="E1"/>
    </sheetView>
  </sheetViews>
  <sheetFormatPr baseColWidth="10" defaultColWidth="11.42578125" defaultRowHeight="12.75"/>
  <cols>
    <col min="1" max="1" width="32.28515625" style="112" customWidth="1"/>
    <col min="2" max="2" width="15.85546875" style="12" customWidth="1"/>
    <col min="3" max="3" width="20.7109375" style="12" bestFit="1" customWidth="1"/>
    <col min="4" max="6" width="22.85546875" style="12" customWidth="1"/>
    <col min="7" max="16384" width="11.42578125" style="12"/>
  </cols>
  <sheetData>
    <row r="1" spans="1:6" s="110" customFormat="1" ht="34.5" customHeight="1" thickTop="1" thickBot="1">
      <c r="A1" s="108" t="s">
        <v>17</v>
      </c>
      <c r="B1" s="109"/>
      <c r="C1" s="5" t="s">
        <v>18</v>
      </c>
      <c r="E1" s="184" t="s">
        <v>237</v>
      </c>
    </row>
    <row r="2" spans="1:6" ht="21.75" customHeight="1" thickTop="1">
      <c r="A2" s="6" t="s">
        <v>19</v>
      </c>
      <c r="B2" s="7">
        <v>10.6</v>
      </c>
      <c r="C2" s="8"/>
      <c r="E2" s="182" t="s">
        <v>238</v>
      </c>
    </row>
    <row r="3" spans="1:6">
      <c r="A3" s="6" t="s">
        <v>20</v>
      </c>
      <c r="B3" s="7">
        <v>10.4</v>
      </c>
      <c r="C3" s="8"/>
      <c r="E3" s="182" t="s">
        <v>239</v>
      </c>
    </row>
    <row r="4" spans="1:6">
      <c r="A4" s="6" t="s">
        <v>21</v>
      </c>
      <c r="B4" s="7">
        <v>3.9</v>
      </c>
      <c r="C4" s="8"/>
      <c r="E4" s="182" t="s">
        <v>240</v>
      </c>
    </row>
    <row r="5" spans="1:6" ht="13.5" thickBot="1">
      <c r="A5" s="6" t="s">
        <v>22</v>
      </c>
      <c r="B5" s="7">
        <v>3.2</v>
      </c>
      <c r="C5" s="8"/>
      <c r="E5" s="183" t="s">
        <v>241</v>
      </c>
    </row>
    <row r="6" spans="1:6" ht="13.5" thickTop="1">
      <c r="A6" s="6" t="s">
        <v>23</v>
      </c>
      <c r="B6" s="7">
        <v>6.7</v>
      </c>
      <c r="C6" s="8"/>
    </row>
    <row r="7" spans="1:6" ht="13.5" thickBot="1">
      <c r="A7" s="9" t="s">
        <v>24</v>
      </c>
      <c r="B7" s="10">
        <v>8.32</v>
      </c>
      <c r="C7" s="11"/>
    </row>
    <row r="8" spans="1:6">
      <c r="A8" s="111" t="s">
        <v>25</v>
      </c>
    </row>
    <row r="9" spans="1:6" ht="13.5" thickBot="1"/>
    <row r="10" spans="1:6" ht="26.25" thickBot="1">
      <c r="A10" s="113" t="s">
        <v>26</v>
      </c>
      <c r="B10" s="121"/>
      <c r="C10" s="122"/>
      <c r="D10" s="13" t="s">
        <v>27</v>
      </c>
      <c r="E10" s="13" t="s">
        <v>28</v>
      </c>
      <c r="F10" s="13" t="s">
        <v>29</v>
      </c>
    </row>
    <row r="11" spans="1:6" ht="27" thickTop="1" thickBot="1">
      <c r="A11" s="114"/>
      <c r="B11" s="123" t="s">
        <v>1</v>
      </c>
      <c r="C11" s="124" t="s">
        <v>30</v>
      </c>
      <c r="D11" s="14" t="s">
        <v>31</v>
      </c>
      <c r="E11" s="14" t="s">
        <v>32</v>
      </c>
      <c r="F11" s="14" t="s">
        <v>33</v>
      </c>
    </row>
    <row r="12" spans="1:6" ht="15.75" customHeight="1">
      <c r="A12" s="119" t="s">
        <v>34</v>
      </c>
      <c r="B12" s="125">
        <v>2.99</v>
      </c>
      <c r="C12" s="15"/>
      <c r="D12" s="15"/>
      <c r="E12" s="115"/>
      <c r="F12" s="116"/>
    </row>
    <row r="13" spans="1:6" ht="15.75" customHeight="1">
      <c r="A13" s="119" t="s">
        <v>35</v>
      </c>
      <c r="B13" s="126">
        <v>17.45</v>
      </c>
      <c r="C13" s="16"/>
      <c r="D13" s="16"/>
      <c r="E13" s="117"/>
      <c r="F13" s="117"/>
    </row>
    <row r="14" spans="1:6" ht="15.75" customHeight="1">
      <c r="A14" s="119" t="s">
        <v>36</v>
      </c>
      <c r="B14" s="126">
        <v>125.45</v>
      </c>
      <c r="C14" s="16"/>
      <c r="D14" s="16"/>
      <c r="E14" s="117"/>
      <c r="F14" s="117"/>
    </row>
    <row r="15" spans="1:6" ht="15.75" customHeight="1">
      <c r="A15" s="119" t="s">
        <v>37</v>
      </c>
      <c r="B15" s="126">
        <v>1332.14</v>
      </c>
      <c r="C15" s="16"/>
      <c r="D15" s="16"/>
      <c r="E15" s="117"/>
      <c r="F15" s="117"/>
    </row>
    <row r="16" spans="1:6" ht="15.75" customHeight="1">
      <c r="A16" s="119" t="s">
        <v>38</v>
      </c>
      <c r="B16" s="126">
        <v>1.2</v>
      </c>
      <c r="C16" s="16"/>
      <c r="D16" s="16"/>
      <c r="E16" s="117"/>
      <c r="F16" s="117"/>
    </row>
    <row r="17" spans="1:6" ht="15.75" customHeight="1">
      <c r="A17" s="119" t="s">
        <v>39</v>
      </c>
      <c r="B17" s="126">
        <v>125457.56</v>
      </c>
      <c r="C17" s="16"/>
      <c r="D17" s="16"/>
      <c r="E17" s="117"/>
      <c r="F17" s="117"/>
    </row>
    <row r="18" spans="1:6" ht="15.75" customHeight="1">
      <c r="A18" s="119" t="s">
        <v>40</v>
      </c>
      <c r="B18" s="126">
        <v>47895.45</v>
      </c>
      <c r="C18" s="16"/>
      <c r="D18" s="16"/>
      <c r="E18" s="117"/>
      <c r="F18" s="117"/>
    </row>
    <row r="19" spans="1:6" ht="15.75" customHeight="1">
      <c r="A19" s="119" t="s">
        <v>41</v>
      </c>
      <c r="B19" s="126">
        <v>10</v>
      </c>
      <c r="C19" s="16"/>
      <c r="D19" s="16"/>
      <c r="E19" s="117"/>
      <c r="F19" s="117"/>
    </row>
    <row r="20" spans="1:6" ht="15.75" customHeight="1">
      <c r="A20" s="119" t="s">
        <v>42</v>
      </c>
      <c r="B20" s="126">
        <v>5501.01</v>
      </c>
      <c r="C20" s="16"/>
      <c r="D20" s="16"/>
      <c r="E20" s="117"/>
      <c r="F20" s="117"/>
    </row>
    <row r="21" spans="1:6" ht="15.75" customHeight="1" thickBot="1">
      <c r="A21" s="120" t="s">
        <v>43</v>
      </c>
      <c r="B21" s="127">
        <v>1987456.25</v>
      </c>
      <c r="C21" s="17"/>
      <c r="D21" s="17"/>
      <c r="E21" s="118"/>
      <c r="F21" s="118"/>
    </row>
    <row r="22" spans="1:6" ht="21.75" customHeight="1" thickTop="1" thickBot="1">
      <c r="A22" s="18" t="s">
        <v>0</v>
      </c>
      <c r="B22" s="128">
        <f>SUM(B12:B21)</f>
        <v>2167799.5</v>
      </c>
      <c r="C22" s="129">
        <f t="shared" ref="C22" si="0">SUM(C12:C21)</f>
        <v>0</v>
      </c>
      <c r="D22" s="129">
        <f>SUM(D12:D21)</f>
        <v>0</v>
      </c>
      <c r="E22" s="129">
        <f>SUM(E12:E21)</f>
        <v>0</v>
      </c>
      <c r="F22" s="129">
        <f>SUM(F12:F21)</f>
        <v>0</v>
      </c>
    </row>
    <row r="26" spans="1:6" ht="36" customHeight="1"/>
  </sheetData>
  <phoneticPr fontId="16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scale="65" orientation="portrait" horizontalDpi="300" verticalDpi="300" r:id="rId1"/>
  <headerFooter alignWithMargins="0">
    <oddFooter>fonction.xls&amp;RPage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2" tint="-0.749992370372631"/>
  </sheetPr>
  <dimension ref="A1:L37"/>
  <sheetViews>
    <sheetView workbookViewId="0">
      <selection activeCell="I16" sqref="I16"/>
    </sheetView>
  </sheetViews>
  <sheetFormatPr baseColWidth="10" defaultColWidth="11.42578125" defaultRowHeight="13.5" customHeight="1"/>
  <cols>
    <col min="1" max="1" width="9.140625" style="135" customWidth="1"/>
    <col min="2" max="2" width="9.42578125" style="135" customWidth="1"/>
    <col min="3" max="4" width="14.42578125" style="134" customWidth="1"/>
    <col min="5" max="5" width="14.42578125" style="134" hidden="1" customWidth="1"/>
    <col min="6" max="7" width="16.7109375" style="134" customWidth="1"/>
    <col min="8" max="9" width="14.42578125" style="134" customWidth="1"/>
    <col min="10" max="12" width="13.85546875" style="134" customWidth="1"/>
    <col min="13" max="16384" width="11.42578125" style="134"/>
  </cols>
  <sheetData>
    <row r="1" spans="1:12" s="132" customFormat="1" ht="38.25" customHeight="1">
      <c r="A1" s="19" t="s">
        <v>44</v>
      </c>
      <c r="B1" s="19" t="s">
        <v>45</v>
      </c>
      <c r="C1" s="19" t="s">
        <v>46</v>
      </c>
      <c r="D1" s="19" t="s">
        <v>58</v>
      </c>
      <c r="E1" s="19" t="s">
        <v>232</v>
      </c>
      <c r="F1" s="19" t="s">
        <v>59</v>
      </c>
      <c r="G1" s="19" t="s">
        <v>60</v>
      </c>
      <c r="H1" s="131" t="s">
        <v>47</v>
      </c>
      <c r="I1" s="131" t="s">
        <v>168</v>
      </c>
      <c r="J1" s="19" t="s">
        <v>48</v>
      </c>
      <c r="K1" s="19" t="s">
        <v>49</v>
      </c>
      <c r="L1" s="19" t="s">
        <v>267</v>
      </c>
    </row>
    <row r="2" spans="1:12" ht="13.5" customHeight="1">
      <c r="A2" s="133">
        <v>1654</v>
      </c>
      <c r="B2" s="133" t="s">
        <v>51</v>
      </c>
      <c r="C2" s="130" t="s">
        <v>204</v>
      </c>
      <c r="D2" s="130" t="s">
        <v>61</v>
      </c>
      <c r="E2" s="178" t="s">
        <v>219</v>
      </c>
    </row>
    <row r="3" spans="1:12" ht="13.5" customHeight="1">
      <c r="A3" s="133">
        <v>1802</v>
      </c>
      <c r="B3" s="133" t="s">
        <v>51</v>
      </c>
      <c r="C3" s="130" t="s">
        <v>62</v>
      </c>
      <c r="D3" s="130" t="s">
        <v>63</v>
      </c>
      <c r="E3" s="178" t="s">
        <v>220</v>
      </c>
    </row>
    <row r="4" spans="1:12" ht="13.5" customHeight="1">
      <c r="A4" s="133">
        <v>1803</v>
      </c>
      <c r="B4" s="133" t="s">
        <v>50</v>
      </c>
      <c r="C4" s="130" t="s">
        <v>205</v>
      </c>
      <c r="D4" s="130" t="s">
        <v>64</v>
      </c>
      <c r="E4" s="178" t="s">
        <v>221</v>
      </c>
    </row>
    <row r="5" spans="1:12" ht="13.5" customHeight="1">
      <c r="A5" s="133">
        <v>2041</v>
      </c>
      <c r="B5" s="133" t="s">
        <v>50</v>
      </c>
      <c r="C5" s="130" t="s">
        <v>169</v>
      </c>
      <c r="D5" s="130" t="s">
        <v>65</v>
      </c>
      <c r="E5" s="178" t="s">
        <v>222</v>
      </c>
    </row>
    <row r="6" spans="1:12" ht="13.5" customHeight="1">
      <c r="A6" s="133">
        <v>2222</v>
      </c>
      <c r="B6" s="133" t="s">
        <v>50</v>
      </c>
      <c r="C6" s="130" t="s">
        <v>66</v>
      </c>
      <c r="D6" s="130" t="s">
        <v>64</v>
      </c>
      <c r="E6" s="178" t="s">
        <v>223</v>
      </c>
    </row>
    <row r="7" spans="1:12" ht="13.5" customHeight="1">
      <c r="A7" s="133">
        <v>2456</v>
      </c>
      <c r="B7" s="133" t="s">
        <v>50</v>
      </c>
      <c r="C7" s="130" t="s">
        <v>52</v>
      </c>
      <c r="D7" s="130" t="s">
        <v>67</v>
      </c>
      <c r="E7" s="178" t="s">
        <v>224</v>
      </c>
    </row>
    <row r="8" spans="1:12" ht="13.5" customHeight="1">
      <c r="A8" s="133">
        <v>2525</v>
      </c>
      <c r="B8" s="133" t="s">
        <v>50</v>
      </c>
      <c r="C8" s="130" t="s">
        <v>53</v>
      </c>
      <c r="D8" s="130" t="s">
        <v>68</v>
      </c>
      <c r="E8" s="178" t="s">
        <v>225</v>
      </c>
    </row>
    <row r="9" spans="1:12" ht="13.5" customHeight="1">
      <c r="A9" s="133">
        <v>3311</v>
      </c>
      <c r="B9" s="133" t="s">
        <v>50</v>
      </c>
      <c r="C9" s="130" t="s">
        <v>69</v>
      </c>
      <c r="D9" s="130" t="s">
        <v>70</v>
      </c>
      <c r="E9" s="178" t="s">
        <v>226</v>
      </c>
    </row>
    <row r="10" spans="1:12" ht="13.5" customHeight="1">
      <c r="A10" s="133">
        <v>3322</v>
      </c>
      <c r="B10" s="133" t="s">
        <v>50</v>
      </c>
      <c r="C10" s="130" t="s">
        <v>71</v>
      </c>
      <c r="D10" s="130" t="s">
        <v>72</v>
      </c>
      <c r="E10" s="178" t="s">
        <v>227</v>
      </c>
    </row>
    <row r="11" spans="1:12" ht="13.5" customHeight="1">
      <c r="A11" s="133">
        <v>3333</v>
      </c>
      <c r="B11" s="133" t="s">
        <v>51</v>
      </c>
      <c r="C11" s="130" t="s">
        <v>54</v>
      </c>
      <c r="D11" s="130" t="s">
        <v>73</v>
      </c>
      <c r="E11" s="178" t="s">
        <v>228</v>
      </c>
    </row>
    <row r="12" spans="1:12" ht="13.5" customHeight="1">
      <c r="A12" s="133">
        <v>3344</v>
      </c>
      <c r="B12" s="133" t="s">
        <v>51</v>
      </c>
      <c r="C12" s="130" t="s">
        <v>55</v>
      </c>
      <c r="D12" s="130" t="s">
        <v>74</v>
      </c>
      <c r="E12" s="178" t="s">
        <v>229</v>
      </c>
    </row>
    <row r="13" spans="1:12" ht="13.5" customHeight="1">
      <c r="A13" s="133">
        <v>3366</v>
      </c>
      <c r="B13" s="133" t="s">
        <v>51</v>
      </c>
      <c r="C13" s="130" t="s">
        <v>203</v>
      </c>
      <c r="D13" s="130" t="s">
        <v>75</v>
      </c>
      <c r="E13" s="178" t="s">
        <v>230</v>
      </c>
    </row>
    <row r="14" spans="1:12" ht="13.5" customHeight="1">
      <c r="A14" s="133">
        <v>4587</v>
      </c>
      <c r="B14" s="133" t="s">
        <v>50</v>
      </c>
      <c r="C14" s="130" t="s">
        <v>76</v>
      </c>
      <c r="D14" s="130" t="s">
        <v>64</v>
      </c>
      <c r="E14" s="178" t="s">
        <v>231</v>
      </c>
    </row>
    <row r="15" spans="1:12" ht="13.5" customHeight="1">
      <c r="A15" s="133"/>
      <c r="B15" s="133"/>
      <c r="C15" s="130"/>
      <c r="D15" s="130"/>
      <c r="E15" s="178"/>
    </row>
    <row r="16" spans="1:12" ht="13.5" customHeight="1">
      <c r="A16" s="133"/>
      <c r="B16" s="133"/>
      <c r="C16" s="130"/>
      <c r="D16" s="130"/>
      <c r="E16" s="178"/>
    </row>
    <row r="17" spans="1:5" ht="13.5" customHeight="1">
      <c r="A17" s="133"/>
      <c r="B17" s="133"/>
      <c r="C17" s="130"/>
      <c r="D17" s="130"/>
      <c r="E17" s="178"/>
    </row>
    <row r="18" spans="1:5" ht="13.5" customHeight="1">
      <c r="A18" s="133"/>
      <c r="B18" s="133"/>
      <c r="C18" s="130"/>
      <c r="D18" s="130"/>
      <c r="E18" s="178"/>
    </row>
    <row r="19" spans="1:5" ht="13.5" customHeight="1">
      <c r="A19" s="133"/>
      <c r="B19" s="133"/>
      <c r="C19" s="130"/>
      <c r="D19" s="130"/>
      <c r="E19" s="178"/>
    </row>
    <row r="20" spans="1:5" ht="13.5" customHeight="1">
      <c r="A20" s="133"/>
      <c r="B20" s="133"/>
      <c r="C20" s="130"/>
      <c r="D20" s="130"/>
      <c r="E20" s="178"/>
    </row>
    <row r="21" spans="1:5" ht="13.5" customHeight="1">
      <c r="A21" s="133"/>
      <c r="B21" s="133"/>
      <c r="C21" s="130"/>
      <c r="D21" s="130"/>
      <c r="E21" s="178"/>
    </row>
    <row r="22" spans="1:5" ht="13.5" customHeight="1">
      <c r="A22" s="133"/>
      <c r="B22" s="133"/>
      <c r="C22" s="130"/>
      <c r="D22" s="130"/>
      <c r="E22" s="178"/>
    </row>
    <row r="23" spans="1:5" ht="13.5" customHeight="1">
      <c r="A23" s="133"/>
      <c r="B23" s="133"/>
      <c r="C23" s="130"/>
      <c r="D23" s="130"/>
      <c r="E23" s="178"/>
    </row>
    <row r="24" spans="1:5" ht="13.5" customHeight="1">
      <c r="A24" s="133"/>
      <c r="B24" s="133"/>
      <c r="C24" s="130"/>
      <c r="D24" s="130"/>
      <c r="E24" s="178"/>
    </row>
    <row r="25" spans="1:5" ht="13.5" customHeight="1">
      <c r="A25" s="133"/>
      <c r="B25" s="133"/>
      <c r="C25" s="130"/>
      <c r="D25" s="130"/>
      <c r="E25" s="178"/>
    </row>
    <row r="26" spans="1:5" ht="13.5" customHeight="1">
      <c r="A26" s="133"/>
      <c r="B26" s="133"/>
      <c r="C26" s="130"/>
      <c r="D26" s="130"/>
      <c r="E26" s="178"/>
    </row>
    <row r="27" spans="1:5" ht="13.5" customHeight="1">
      <c r="E27" s="178"/>
    </row>
    <row r="28" spans="1:5" ht="13.5" customHeight="1">
      <c r="E28" s="178"/>
    </row>
    <row r="29" spans="1:5" ht="13.5" customHeight="1">
      <c r="E29" s="178"/>
    </row>
    <row r="30" spans="1:5" ht="13.5" customHeight="1">
      <c r="E30" s="178"/>
    </row>
    <row r="31" spans="1:5" ht="13.5" customHeight="1">
      <c r="E31" s="178"/>
    </row>
    <row r="32" spans="1:5" ht="13.5" customHeight="1">
      <c r="E32" s="178"/>
    </row>
    <row r="33" spans="5:5" ht="13.5" customHeight="1">
      <c r="E33" s="178"/>
    </row>
    <row r="34" spans="5:5" ht="13.5" customHeight="1">
      <c r="E34" s="178"/>
    </row>
    <row r="35" spans="5:5" ht="13.5" customHeight="1">
      <c r="E35" s="178"/>
    </row>
    <row r="36" spans="5:5" ht="13.5" customHeight="1">
      <c r="E36" s="178"/>
    </row>
    <row r="37" spans="5:5" ht="13.5" customHeight="1">
      <c r="E37" s="178"/>
    </row>
  </sheetData>
  <pageMargins left="0.78740157499999996" right="0.78740157499999996" top="0.984251969" bottom="0.984251969" header="0.4921259845" footer="0.4921259845"/>
  <headerFooter alignWithMargins="0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2" tint="-0.749992370372631"/>
  </sheetPr>
  <dimension ref="A1:G70"/>
  <sheetViews>
    <sheetView workbookViewId="0">
      <selection activeCell="B3" sqref="B3"/>
    </sheetView>
  </sheetViews>
  <sheetFormatPr baseColWidth="10" defaultColWidth="11.42578125" defaultRowHeight="15"/>
  <cols>
    <col min="1" max="1" width="19.42578125" customWidth="1"/>
    <col min="2" max="2" width="18.140625" style="65" customWidth="1"/>
    <col min="3" max="3" width="17.42578125" style="57" customWidth="1"/>
    <col min="4" max="4" width="11.42578125" style="63"/>
    <col min="5" max="5" width="22" style="60" customWidth="1"/>
    <col min="6" max="6" width="11.42578125" style="63"/>
    <col min="7" max="7" width="22" customWidth="1"/>
    <col min="8" max="16384" width="11.42578125" style="63"/>
  </cols>
  <sheetData>
    <row r="1" spans="1:7" s="136" customFormat="1" ht="12.75">
      <c r="A1" s="136" t="s">
        <v>88</v>
      </c>
      <c r="B1" s="61"/>
      <c r="C1" s="62"/>
      <c r="E1" s="61"/>
      <c r="G1" s="137"/>
    </row>
    <row r="2" spans="1:7" s="136" customFormat="1" ht="12.75">
      <c r="A2" s="136" t="s">
        <v>89</v>
      </c>
      <c r="B2" s="56"/>
      <c r="C2" s="57"/>
      <c r="E2" s="138"/>
      <c r="G2" s="137"/>
    </row>
    <row r="3" spans="1:7" s="136" customFormat="1" ht="12.75">
      <c r="A3" s="136" t="s">
        <v>90</v>
      </c>
      <c r="B3" s="58"/>
      <c r="C3" s="57"/>
      <c r="E3" s="138"/>
      <c r="G3" s="137"/>
    </row>
    <row r="4" spans="1:7" s="136" customFormat="1" ht="12.75">
      <c r="A4" s="136" t="s">
        <v>91</v>
      </c>
      <c r="B4" s="59"/>
      <c r="C4" s="57"/>
      <c r="E4" s="138"/>
      <c r="G4" s="137"/>
    </row>
    <row r="5" spans="1:7" s="136" customFormat="1" ht="12.75">
      <c r="A5" s="136" t="s">
        <v>92</v>
      </c>
      <c r="B5" s="58"/>
      <c r="C5" s="57"/>
      <c r="E5" s="138"/>
      <c r="G5" s="137"/>
    </row>
    <row r="6" spans="1:7" s="136" customFormat="1" ht="12.75">
      <c r="B6" s="58"/>
      <c r="C6" s="57"/>
      <c r="E6" s="138"/>
      <c r="G6" s="137"/>
    </row>
    <row r="7" spans="1:7" s="136" customFormat="1" ht="12.75">
      <c r="B7" s="58"/>
      <c r="C7" s="57"/>
      <c r="E7" s="138"/>
      <c r="G7" s="137"/>
    </row>
    <row r="8" spans="1:7" s="136" customFormat="1" ht="12.75">
      <c r="A8" s="136" t="s">
        <v>93</v>
      </c>
      <c r="B8" s="59"/>
      <c r="C8" s="57"/>
      <c r="E8" s="138"/>
      <c r="G8" s="137"/>
    </row>
    <row r="9" spans="1:7" s="136" customFormat="1" ht="12.75">
      <c r="A9" s="136" t="s">
        <v>94</v>
      </c>
      <c r="B9" s="59"/>
      <c r="C9" s="57"/>
      <c r="E9" s="138"/>
      <c r="G9" s="137"/>
    </row>
    <row r="10" spans="1:7" s="136" customFormat="1" ht="12.75">
      <c r="A10" s="136" t="s">
        <v>95</v>
      </c>
      <c r="B10" s="56"/>
      <c r="C10" s="57"/>
      <c r="E10" s="138"/>
      <c r="G10" s="137"/>
    </row>
    <row r="11" spans="1:7" s="136" customFormat="1" ht="12.75">
      <c r="A11" s="136" t="s">
        <v>96</v>
      </c>
      <c r="B11" s="56"/>
      <c r="C11" s="57"/>
      <c r="E11" s="138"/>
      <c r="G11" s="137"/>
    </row>
    <row r="12" spans="1:7" s="136" customFormat="1" ht="12.75">
      <c r="A12" s="136" t="s">
        <v>97</v>
      </c>
      <c r="B12" s="56"/>
      <c r="C12" s="57"/>
      <c r="E12" s="138"/>
      <c r="G12" s="137"/>
    </row>
    <row r="13" spans="1:7" s="136" customFormat="1" ht="12.75">
      <c r="A13" s="136" t="s">
        <v>98</v>
      </c>
      <c r="B13" s="56"/>
      <c r="C13" s="57"/>
      <c r="E13" s="138"/>
      <c r="G13" s="137"/>
    </row>
    <row r="14" spans="1:7" ht="14.25">
      <c r="A14" s="59"/>
      <c r="B14" s="59"/>
      <c r="E14" s="64"/>
    </row>
    <row r="15" spans="1:7" ht="14.25">
      <c r="A15" s="66" t="s">
        <v>172</v>
      </c>
      <c r="B15" s="59"/>
      <c r="E15" s="64"/>
    </row>
    <row r="16" spans="1:7" ht="14.25">
      <c r="B16" s="59"/>
      <c r="E16" s="64"/>
    </row>
    <row r="17" spans="2:5" ht="14.25">
      <c r="B17" s="58"/>
      <c r="E17" s="64"/>
    </row>
    <row r="18" spans="2:5" ht="14.25">
      <c r="B18" s="59"/>
      <c r="E18" s="64"/>
    </row>
    <row r="19" spans="2:5" ht="14.25">
      <c r="B19" s="59"/>
      <c r="E19" s="64"/>
    </row>
    <row r="20" spans="2:5" ht="14.25">
      <c r="B20" s="56"/>
      <c r="E20" s="64"/>
    </row>
    <row r="21" spans="2:5" ht="14.25">
      <c r="B21" s="56"/>
      <c r="E21" s="64"/>
    </row>
    <row r="22" spans="2:5" ht="14.25">
      <c r="B22" s="59"/>
      <c r="E22" s="64"/>
    </row>
    <row r="23" spans="2:5" ht="14.25">
      <c r="B23" s="59"/>
      <c r="E23" s="64"/>
    </row>
    <row r="24" spans="2:5" ht="14.25">
      <c r="B24" s="58"/>
      <c r="E24" s="64"/>
    </row>
    <row r="25" spans="2:5" ht="14.25">
      <c r="B25" s="58"/>
      <c r="E25" s="64"/>
    </row>
    <row r="26" spans="2:5" ht="14.25">
      <c r="B26" s="56"/>
      <c r="E26" s="64"/>
    </row>
    <row r="27" spans="2:5" ht="14.25">
      <c r="B27" s="56"/>
      <c r="E27" s="64"/>
    </row>
    <row r="28" spans="2:5" ht="14.25">
      <c r="B28" s="59"/>
      <c r="E28" s="64"/>
    </row>
    <row r="29" spans="2:5" ht="14.25">
      <c r="B29" s="59"/>
      <c r="E29" s="64"/>
    </row>
    <row r="30" spans="2:5" ht="14.25">
      <c r="B30" s="58"/>
      <c r="E30" s="64"/>
    </row>
    <row r="31" spans="2:5" ht="14.25">
      <c r="B31" s="59"/>
      <c r="E31" s="64"/>
    </row>
    <row r="32" spans="2:5" ht="14.25">
      <c r="B32" s="58"/>
      <c r="E32" s="64"/>
    </row>
    <row r="33" spans="2:5" ht="14.25">
      <c r="B33" s="58"/>
      <c r="E33" s="64"/>
    </row>
    <row r="34" spans="2:5" ht="14.25">
      <c r="B34" s="58"/>
      <c r="E34" s="64"/>
    </row>
    <row r="35" spans="2:5" ht="14.25">
      <c r="B35" s="59"/>
      <c r="E35" s="64"/>
    </row>
    <row r="36" spans="2:5" ht="14.25">
      <c r="B36" s="59"/>
      <c r="E36" s="64"/>
    </row>
    <row r="37" spans="2:5" ht="14.25">
      <c r="B37" s="56"/>
      <c r="E37" s="64"/>
    </row>
    <row r="38" spans="2:5" ht="14.25">
      <c r="B38" s="59"/>
      <c r="E38" s="64"/>
    </row>
    <row r="39" spans="2:5" ht="14.25">
      <c r="B39" s="59"/>
      <c r="E39" s="64"/>
    </row>
    <row r="40" spans="2:5" ht="14.25">
      <c r="B40" s="58"/>
      <c r="E40" s="64"/>
    </row>
    <row r="41" spans="2:5" ht="14.25">
      <c r="B41" s="56"/>
      <c r="E41" s="64"/>
    </row>
    <row r="42" spans="2:5" ht="14.25">
      <c r="B42" s="59"/>
      <c r="E42" s="64"/>
    </row>
    <row r="43" spans="2:5" ht="14.25">
      <c r="B43" s="59"/>
      <c r="E43" s="64"/>
    </row>
    <row r="44" spans="2:5" ht="14.25">
      <c r="B44" s="56"/>
      <c r="E44" s="64"/>
    </row>
    <row r="45" spans="2:5" ht="14.25">
      <c r="B45" s="59"/>
      <c r="E45" s="64"/>
    </row>
    <row r="46" spans="2:5" ht="14.25">
      <c r="B46" s="56"/>
      <c r="E46" s="64"/>
    </row>
    <row r="47" spans="2:5" ht="14.25">
      <c r="B47" s="59"/>
      <c r="E47" s="64"/>
    </row>
    <row r="48" spans="2:5" ht="14.25">
      <c r="B48" s="59"/>
      <c r="E48" s="64"/>
    </row>
    <row r="49" spans="2:5" ht="14.25">
      <c r="B49" s="59"/>
      <c r="E49" s="64"/>
    </row>
    <row r="50" spans="2:5" ht="14.25">
      <c r="B50" s="58"/>
      <c r="E50" s="64"/>
    </row>
    <row r="51" spans="2:5" ht="14.25">
      <c r="B51" s="58"/>
      <c r="E51" s="64"/>
    </row>
    <row r="52" spans="2:5" ht="14.25">
      <c r="B52" s="56"/>
      <c r="E52" s="64"/>
    </row>
    <row r="53" spans="2:5" ht="14.25">
      <c r="B53" s="56"/>
      <c r="E53" s="64"/>
    </row>
    <row r="54" spans="2:5" ht="14.25">
      <c r="B54" s="56"/>
      <c r="E54" s="64"/>
    </row>
    <row r="55" spans="2:5" ht="14.25">
      <c r="B55" s="58"/>
      <c r="E55" s="64"/>
    </row>
    <row r="56" spans="2:5" ht="14.25">
      <c r="B56" s="59"/>
      <c r="E56" s="64"/>
    </row>
    <row r="57" spans="2:5" ht="14.25">
      <c r="B57" s="59"/>
      <c r="E57" s="64"/>
    </row>
    <row r="58" spans="2:5" ht="14.25">
      <c r="B58" s="59"/>
      <c r="E58" s="64"/>
    </row>
    <row r="59" spans="2:5" ht="14.25">
      <c r="B59" s="56"/>
      <c r="E59" s="64"/>
    </row>
    <row r="60" spans="2:5" ht="14.25">
      <c r="B60" s="59"/>
      <c r="E60" s="64"/>
    </row>
    <row r="61" spans="2:5" ht="14.25">
      <c r="B61" s="56"/>
      <c r="E61" s="64"/>
    </row>
    <row r="62" spans="2:5" ht="14.25">
      <c r="B62" s="56"/>
      <c r="E62" s="64"/>
    </row>
    <row r="63" spans="2:5" ht="14.25">
      <c r="B63" s="56"/>
      <c r="E63" s="64"/>
    </row>
    <row r="64" spans="2:5" ht="14.25">
      <c r="B64" s="58"/>
      <c r="E64" s="64"/>
    </row>
    <row r="65" spans="2:5" ht="14.25">
      <c r="B65" s="59"/>
      <c r="E65" s="64"/>
    </row>
    <row r="66" spans="2:5" ht="14.25">
      <c r="B66" s="56"/>
      <c r="E66" s="64"/>
    </row>
    <row r="67" spans="2:5" ht="14.25">
      <c r="B67" s="56"/>
      <c r="E67" s="64"/>
    </row>
    <row r="68" spans="2:5" ht="14.25">
      <c r="B68" s="59"/>
      <c r="E68" s="64"/>
    </row>
    <row r="69" spans="2:5" ht="14.25">
      <c r="B69" s="58"/>
      <c r="E69" s="64"/>
    </row>
    <row r="70" spans="2:5" ht="14.25">
      <c r="B70" s="58"/>
      <c r="E70" s="64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2" tint="-0.749992370372631"/>
  </sheetPr>
  <dimension ref="A1:C12"/>
  <sheetViews>
    <sheetView workbookViewId="0">
      <selection activeCell="C6" sqref="C6"/>
    </sheetView>
  </sheetViews>
  <sheetFormatPr baseColWidth="10" defaultColWidth="15.5703125" defaultRowHeight="30" customHeight="1"/>
  <cols>
    <col min="1" max="2" width="18.28515625" customWidth="1"/>
  </cols>
  <sheetData>
    <row r="1" spans="1:3" ht="30" customHeight="1">
      <c r="A1" s="179" t="s">
        <v>233</v>
      </c>
      <c r="B1" s="179" t="s">
        <v>234</v>
      </c>
      <c r="C1" s="179" t="s">
        <v>235</v>
      </c>
    </row>
    <row r="2" spans="1:3" ht="30" customHeight="1">
      <c r="A2" s="180">
        <v>44131</v>
      </c>
      <c r="B2" s="180">
        <v>44190</v>
      </c>
      <c r="C2" s="137"/>
    </row>
    <row r="3" spans="1:3" ht="30" customHeight="1">
      <c r="A3" s="180">
        <v>44186</v>
      </c>
      <c r="B3" s="180">
        <v>44197</v>
      </c>
      <c r="C3" s="137"/>
    </row>
    <row r="4" spans="1:3" ht="30" customHeight="1">
      <c r="A4" s="180">
        <v>44178</v>
      </c>
      <c r="B4" s="180">
        <v>44201</v>
      </c>
      <c r="C4" s="137"/>
    </row>
    <row r="5" spans="1:3" ht="30" customHeight="1">
      <c r="A5" s="137"/>
      <c r="B5" s="137"/>
      <c r="C5" s="137"/>
    </row>
    <row r="6" spans="1:3" ht="30" customHeight="1">
      <c r="A6" s="179" t="s">
        <v>236</v>
      </c>
      <c r="B6" s="137"/>
      <c r="C6" s="137"/>
    </row>
    <row r="7" spans="1:3" ht="30" customHeight="1">
      <c r="A7" s="181">
        <v>44190</v>
      </c>
      <c r="B7" s="137"/>
      <c r="C7" s="137"/>
    </row>
    <row r="8" spans="1:3" ht="30" customHeight="1">
      <c r="A8" s="181">
        <v>44197</v>
      </c>
      <c r="B8" s="137"/>
      <c r="C8" s="137"/>
    </row>
    <row r="11" spans="1:3" s="179" customFormat="1" ht="30" customHeight="1"/>
    <row r="12" spans="1:3" ht="30" customHeight="1">
      <c r="A12" s="179" t="s">
        <v>263</v>
      </c>
      <c r="B12" s="179">
        <f>NETWORKDAYS(A2,B2,$A$7:$A$8)</f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D7E5A-BD1C-4B63-B9DC-694128A7A6B4}">
  <sheetPr>
    <tabColor theme="2" tint="-0.749992370372631"/>
  </sheetPr>
  <dimension ref="A1:N28"/>
  <sheetViews>
    <sheetView zoomScale="90" zoomScaleNormal="90" workbookViewId="0">
      <selection activeCell="I16" sqref="I16"/>
    </sheetView>
  </sheetViews>
  <sheetFormatPr baseColWidth="10" defaultColWidth="11.42578125" defaultRowHeight="27" customHeight="1"/>
  <cols>
    <col min="1" max="1" width="9" style="244" customWidth="1"/>
    <col min="2" max="13" width="7.42578125" style="244" customWidth="1"/>
    <col min="14" max="14" width="9.85546875" style="244" customWidth="1"/>
    <col min="15" max="257" width="11.42578125" style="244"/>
    <col min="258" max="269" width="8.85546875" style="244" customWidth="1"/>
    <col min="270" max="513" width="11.42578125" style="244"/>
    <col min="514" max="525" width="8.85546875" style="244" customWidth="1"/>
    <col min="526" max="769" width="11.42578125" style="244"/>
    <col min="770" max="781" width="8.85546875" style="244" customWidth="1"/>
    <col min="782" max="1025" width="11.42578125" style="244"/>
    <col min="1026" max="1037" width="8.85546875" style="244" customWidth="1"/>
    <col min="1038" max="1281" width="11.42578125" style="244"/>
    <col min="1282" max="1293" width="8.85546875" style="244" customWidth="1"/>
    <col min="1294" max="1537" width="11.42578125" style="244"/>
    <col min="1538" max="1549" width="8.85546875" style="244" customWidth="1"/>
    <col min="1550" max="1793" width="11.42578125" style="244"/>
    <col min="1794" max="1805" width="8.85546875" style="244" customWidth="1"/>
    <col min="1806" max="2049" width="11.42578125" style="244"/>
    <col min="2050" max="2061" width="8.85546875" style="244" customWidth="1"/>
    <col min="2062" max="2305" width="11.42578125" style="244"/>
    <col min="2306" max="2317" width="8.85546875" style="244" customWidth="1"/>
    <col min="2318" max="2561" width="11.42578125" style="244"/>
    <col min="2562" max="2573" width="8.85546875" style="244" customWidth="1"/>
    <col min="2574" max="2817" width="11.42578125" style="244"/>
    <col min="2818" max="2829" width="8.85546875" style="244" customWidth="1"/>
    <col min="2830" max="3073" width="11.42578125" style="244"/>
    <col min="3074" max="3085" width="8.85546875" style="244" customWidth="1"/>
    <col min="3086" max="3329" width="11.42578125" style="244"/>
    <col min="3330" max="3341" width="8.85546875" style="244" customWidth="1"/>
    <col min="3342" max="3585" width="11.42578125" style="244"/>
    <col min="3586" max="3597" width="8.85546875" style="244" customWidth="1"/>
    <col min="3598" max="3841" width="11.42578125" style="244"/>
    <col min="3842" max="3853" width="8.85546875" style="244" customWidth="1"/>
    <col min="3854" max="4097" width="11.42578125" style="244"/>
    <col min="4098" max="4109" width="8.85546875" style="244" customWidth="1"/>
    <col min="4110" max="4353" width="11.42578125" style="244"/>
    <col min="4354" max="4365" width="8.85546875" style="244" customWidth="1"/>
    <col min="4366" max="4609" width="11.42578125" style="244"/>
    <col min="4610" max="4621" width="8.85546875" style="244" customWidth="1"/>
    <col min="4622" max="4865" width="11.42578125" style="244"/>
    <col min="4866" max="4877" width="8.85546875" style="244" customWidth="1"/>
    <col min="4878" max="5121" width="11.42578125" style="244"/>
    <col min="5122" max="5133" width="8.85546875" style="244" customWidth="1"/>
    <col min="5134" max="5377" width="11.42578125" style="244"/>
    <col min="5378" max="5389" width="8.85546875" style="244" customWidth="1"/>
    <col min="5390" max="5633" width="11.42578125" style="244"/>
    <col min="5634" max="5645" width="8.85546875" style="244" customWidth="1"/>
    <col min="5646" max="5889" width="11.42578125" style="244"/>
    <col min="5890" max="5901" width="8.85546875" style="244" customWidth="1"/>
    <col min="5902" max="6145" width="11.42578125" style="244"/>
    <col min="6146" max="6157" width="8.85546875" style="244" customWidth="1"/>
    <col min="6158" max="6401" width="11.42578125" style="244"/>
    <col min="6402" max="6413" width="8.85546875" style="244" customWidth="1"/>
    <col min="6414" max="6657" width="11.42578125" style="244"/>
    <col min="6658" max="6669" width="8.85546875" style="244" customWidth="1"/>
    <col min="6670" max="6913" width="11.42578125" style="244"/>
    <col min="6914" max="6925" width="8.85546875" style="244" customWidth="1"/>
    <col min="6926" max="7169" width="11.42578125" style="244"/>
    <col min="7170" max="7181" width="8.85546875" style="244" customWidth="1"/>
    <col min="7182" max="7425" width="11.42578125" style="244"/>
    <col min="7426" max="7437" width="8.85546875" style="244" customWidth="1"/>
    <col min="7438" max="7681" width="11.42578125" style="244"/>
    <col min="7682" max="7693" width="8.85546875" style="244" customWidth="1"/>
    <col min="7694" max="7937" width="11.42578125" style="244"/>
    <col min="7938" max="7949" width="8.85546875" style="244" customWidth="1"/>
    <col min="7950" max="8193" width="11.42578125" style="244"/>
    <col min="8194" max="8205" width="8.85546875" style="244" customWidth="1"/>
    <col min="8206" max="8449" width="11.42578125" style="244"/>
    <col min="8450" max="8461" width="8.85546875" style="244" customWidth="1"/>
    <col min="8462" max="8705" width="11.42578125" style="244"/>
    <col min="8706" max="8717" width="8.85546875" style="244" customWidth="1"/>
    <col min="8718" max="8961" width="11.42578125" style="244"/>
    <col min="8962" max="8973" width="8.85546875" style="244" customWidth="1"/>
    <col min="8974" max="9217" width="11.42578125" style="244"/>
    <col min="9218" max="9229" width="8.85546875" style="244" customWidth="1"/>
    <col min="9230" max="9473" width="11.42578125" style="244"/>
    <col min="9474" max="9485" width="8.85546875" style="244" customWidth="1"/>
    <col min="9486" max="9729" width="11.42578125" style="244"/>
    <col min="9730" max="9741" width="8.85546875" style="244" customWidth="1"/>
    <col min="9742" max="9985" width="11.42578125" style="244"/>
    <col min="9986" max="9997" width="8.85546875" style="244" customWidth="1"/>
    <col min="9998" max="10241" width="11.42578125" style="244"/>
    <col min="10242" max="10253" width="8.85546875" style="244" customWidth="1"/>
    <col min="10254" max="10497" width="11.42578125" style="244"/>
    <col min="10498" max="10509" width="8.85546875" style="244" customWidth="1"/>
    <col min="10510" max="10753" width="11.42578125" style="244"/>
    <col min="10754" max="10765" width="8.85546875" style="244" customWidth="1"/>
    <col min="10766" max="11009" width="11.42578125" style="244"/>
    <col min="11010" max="11021" width="8.85546875" style="244" customWidth="1"/>
    <col min="11022" max="11265" width="11.42578125" style="244"/>
    <col min="11266" max="11277" width="8.85546875" style="244" customWidth="1"/>
    <col min="11278" max="11521" width="11.42578125" style="244"/>
    <col min="11522" max="11533" width="8.85546875" style="244" customWidth="1"/>
    <col min="11534" max="11777" width="11.42578125" style="244"/>
    <col min="11778" max="11789" width="8.85546875" style="244" customWidth="1"/>
    <col min="11790" max="12033" width="11.42578125" style="244"/>
    <col min="12034" max="12045" width="8.85546875" style="244" customWidth="1"/>
    <col min="12046" max="12289" width="11.42578125" style="244"/>
    <col min="12290" max="12301" width="8.85546875" style="244" customWidth="1"/>
    <col min="12302" max="12545" width="11.42578125" style="244"/>
    <col min="12546" max="12557" width="8.85546875" style="244" customWidth="1"/>
    <col min="12558" max="12801" width="11.42578125" style="244"/>
    <col min="12802" max="12813" width="8.85546875" style="244" customWidth="1"/>
    <col min="12814" max="13057" width="11.42578125" style="244"/>
    <col min="13058" max="13069" width="8.85546875" style="244" customWidth="1"/>
    <col min="13070" max="13313" width="11.42578125" style="244"/>
    <col min="13314" max="13325" width="8.85546875" style="244" customWidth="1"/>
    <col min="13326" max="13569" width="11.42578125" style="244"/>
    <col min="13570" max="13581" width="8.85546875" style="244" customWidth="1"/>
    <col min="13582" max="13825" width="11.42578125" style="244"/>
    <col min="13826" max="13837" width="8.85546875" style="244" customWidth="1"/>
    <col min="13838" max="14081" width="11.42578125" style="244"/>
    <col min="14082" max="14093" width="8.85546875" style="244" customWidth="1"/>
    <col min="14094" max="14337" width="11.42578125" style="244"/>
    <col min="14338" max="14349" width="8.85546875" style="244" customWidth="1"/>
    <col min="14350" max="14593" width="11.42578125" style="244"/>
    <col min="14594" max="14605" width="8.85546875" style="244" customWidth="1"/>
    <col min="14606" max="14849" width="11.42578125" style="244"/>
    <col min="14850" max="14861" width="8.85546875" style="244" customWidth="1"/>
    <col min="14862" max="15105" width="11.42578125" style="244"/>
    <col min="15106" max="15117" width="8.85546875" style="244" customWidth="1"/>
    <col min="15118" max="15361" width="11.42578125" style="244"/>
    <col min="15362" max="15373" width="8.85546875" style="244" customWidth="1"/>
    <col min="15374" max="15617" width="11.42578125" style="244"/>
    <col min="15618" max="15629" width="8.85546875" style="244" customWidth="1"/>
    <col min="15630" max="15873" width="11.42578125" style="244"/>
    <col min="15874" max="15885" width="8.85546875" style="244" customWidth="1"/>
    <col min="15886" max="16129" width="11.42578125" style="244"/>
    <col min="16130" max="16141" width="8.85546875" style="244" customWidth="1"/>
    <col min="16142" max="16384" width="11.42578125" style="244"/>
  </cols>
  <sheetData>
    <row r="1" spans="1:14" s="240" customFormat="1" ht="27" customHeight="1">
      <c r="A1" s="239" t="s">
        <v>269</v>
      </c>
    </row>
    <row r="2" spans="1:14" s="242" customFormat="1" ht="42" customHeight="1">
      <c r="A2" s="241" t="s">
        <v>270</v>
      </c>
      <c r="B2" s="242" t="s">
        <v>271</v>
      </c>
      <c r="C2" s="242" t="s">
        <v>272</v>
      </c>
      <c r="D2" s="242" t="s">
        <v>181</v>
      </c>
      <c r="E2" s="242" t="s">
        <v>273</v>
      </c>
      <c r="F2" s="242" t="s">
        <v>183</v>
      </c>
      <c r="G2" s="242" t="s">
        <v>184</v>
      </c>
      <c r="H2" s="242" t="s">
        <v>274</v>
      </c>
      <c r="I2" s="242" t="s">
        <v>186</v>
      </c>
      <c r="J2" s="242" t="s">
        <v>275</v>
      </c>
      <c r="K2" s="242" t="s">
        <v>276</v>
      </c>
      <c r="L2" s="242" t="s">
        <v>277</v>
      </c>
      <c r="M2" s="242" t="s">
        <v>278</v>
      </c>
      <c r="N2" s="242" t="s">
        <v>0</v>
      </c>
    </row>
    <row r="3" spans="1:14" s="242" customFormat="1" ht="27" customHeight="1">
      <c r="A3" s="243" t="s">
        <v>279</v>
      </c>
      <c r="B3" s="242">
        <v>7865</v>
      </c>
      <c r="C3" s="242">
        <v>5678</v>
      </c>
      <c r="D3" s="242">
        <v>7654</v>
      </c>
      <c r="E3" s="242">
        <v>3456</v>
      </c>
      <c r="F3" s="242">
        <v>5432</v>
      </c>
      <c r="G3" s="242">
        <v>5643</v>
      </c>
      <c r="H3" s="242">
        <v>5675</v>
      </c>
      <c r="I3" s="242">
        <v>2345</v>
      </c>
      <c r="J3" s="242">
        <v>9876</v>
      </c>
      <c r="K3" s="242">
        <v>8767</v>
      </c>
      <c r="L3" s="242">
        <v>2345</v>
      </c>
      <c r="M3" s="242">
        <v>5634</v>
      </c>
    </row>
    <row r="4" spans="1:14" s="242" customFormat="1" ht="27" customHeight="1">
      <c r="A4" s="243" t="s">
        <v>280</v>
      </c>
      <c r="B4" s="242">
        <v>5675</v>
      </c>
      <c r="C4" s="242">
        <v>2345</v>
      </c>
      <c r="D4" s="242">
        <v>9876</v>
      </c>
      <c r="E4" s="242">
        <v>7865</v>
      </c>
      <c r="F4" s="242">
        <v>5678</v>
      </c>
      <c r="G4" s="242">
        <v>7654</v>
      </c>
      <c r="H4" s="242">
        <v>5678</v>
      </c>
      <c r="I4" s="242">
        <v>7654</v>
      </c>
      <c r="J4" s="242">
        <v>7865</v>
      </c>
      <c r="K4" s="242">
        <v>5678</v>
      </c>
      <c r="L4" s="242">
        <v>1321</v>
      </c>
      <c r="M4" s="242">
        <v>2345</v>
      </c>
    </row>
    <row r="5" spans="1:14" s="242" customFormat="1" ht="27" customHeight="1">
      <c r="A5" s="243" t="s">
        <v>281</v>
      </c>
      <c r="B5" s="242">
        <v>3456</v>
      </c>
      <c r="C5" s="242">
        <v>2345</v>
      </c>
      <c r="D5" s="242">
        <v>3456</v>
      </c>
      <c r="E5" s="242">
        <v>5643</v>
      </c>
      <c r="F5" s="242">
        <v>4532</v>
      </c>
      <c r="G5" s="242">
        <v>2345</v>
      </c>
      <c r="H5" s="242">
        <v>5678</v>
      </c>
      <c r="I5" s="242">
        <v>7654</v>
      </c>
      <c r="J5" s="242">
        <v>3456</v>
      </c>
      <c r="K5" s="242">
        <v>5432</v>
      </c>
      <c r="L5" s="242">
        <v>3456</v>
      </c>
      <c r="M5" s="242">
        <v>5643</v>
      </c>
    </row>
    <row r="6" spans="1:14" s="242" customFormat="1" ht="27" customHeight="1">
      <c r="A6" s="243" t="s">
        <v>282</v>
      </c>
      <c r="B6" s="242">
        <v>2345</v>
      </c>
      <c r="C6" s="242">
        <v>9876</v>
      </c>
      <c r="D6" s="242">
        <v>7865</v>
      </c>
      <c r="E6" s="242">
        <v>5678</v>
      </c>
      <c r="F6" s="242">
        <v>7654</v>
      </c>
      <c r="G6" s="242">
        <v>9876</v>
      </c>
      <c r="H6" s="242">
        <v>8767</v>
      </c>
      <c r="I6" s="242">
        <v>5675</v>
      </c>
      <c r="J6" s="242">
        <v>2345</v>
      </c>
      <c r="K6" s="242">
        <v>9876</v>
      </c>
      <c r="L6" s="242">
        <v>7865</v>
      </c>
      <c r="M6" s="242">
        <v>5678</v>
      </c>
    </row>
    <row r="7" spans="1:14" s="242" customFormat="1" ht="27" customHeight="1">
      <c r="A7" s="243" t="s">
        <v>283</v>
      </c>
      <c r="B7" s="242">
        <v>5643</v>
      </c>
      <c r="C7" s="242">
        <v>5675</v>
      </c>
      <c r="D7" s="242">
        <v>2345</v>
      </c>
      <c r="E7" s="242">
        <v>5675</v>
      </c>
      <c r="F7" s="242">
        <v>2345</v>
      </c>
      <c r="G7" s="242">
        <v>9876</v>
      </c>
      <c r="H7" s="242">
        <v>7865</v>
      </c>
      <c r="I7" s="242">
        <v>5678</v>
      </c>
      <c r="J7" s="242">
        <v>1321</v>
      </c>
      <c r="K7" s="242">
        <v>2345</v>
      </c>
      <c r="L7" s="242">
        <v>3456</v>
      </c>
      <c r="M7" s="242">
        <v>5643</v>
      </c>
    </row>
    <row r="8" spans="1:14" s="242" customFormat="1" ht="27" customHeight="1">
      <c r="A8" s="243" t="s">
        <v>284</v>
      </c>
      <c r="B8" s="242">
        <v>3456</v>
      </c>
      <c r="C8" s="242">
        <v>2345</v>
      </c>
      <c r="D8" s="242">
        <v>3456</v>
      </c>
      <c r="E8" s="242">
        <v>5432</v>
      </c>
      <c r="F8" s="242">
        <v>5643</v>
      </c>
      <c r="G8" s="242">
        <v>5675</v>
      </c>
      <c r="H8" s="242">
        <v>2345</v>
      </c>
      <c r="I8" s="242">
        <v>3456</v>
      </c>
      <c r="J8" s="242">
        <v>2345</v>
      </c>
      <c r="K8" s="242">
        <v>3456</v>
      </c>
      <c r="L8" s="242">
        <v>5643</v>
      </c>
      <c r="M8" s="242">
        <v>4532</v>
      </c>
    </row>
    <row r="9" spans="1:14" s="242" customFormat="1" ht="27" customHeight="1">
      <c r="A9" s="243" t="s">
        <v>285</v>
      </c>
      <c r="B9" s="242">
        <v>1234</v>
      </c>
      <c r="C9" s="242">
        <v>997</v>
      </c>
      <c r="D9" s="242">
        <v>987</v>
      </c>
      <c r="E9" s="242">
        <v>1321</v>
      </c>
      <c r="F9" s="242">
        <v>945</v>
      </c>
      <c r="G9" s="242">
        <v>945</v>
      </c>
      <c r="H9" s="242">
        <v>899</v>
      </c>
      <c r="I9" s="242">
        <v>1112</v>
      </c>
      <c r="J9" s="242">
        <v>999</v>
      </c>
      <c r="K9" s="242">
        <v>876</v>
      </c>
      <c r="L9" s="242">
        <v>1231</v>
      </c>
      <c r="M9" s="242">
        <v>899</v>
      </c>
    </row>
    <row r="10" spans="1:14" s="242" customFormat="1" ht="27" customHeight="1">
      <c r="A10" s="243" t="s">
        <v>286</v>
      </c>
      <c r="B10" s="242">
        <v>987</v>
      </c>
      <c r="C10" s="242">
        <v>1234</v>
      </c>
      <c r="D10" s="242">
        <v>997</v>
      </c>
      <c r="E10" s="242">
        <v>1321</v>
      </c>
      <c r="F10" s="242">
        <v>945</v>
      </c>
      <c r="G10" s="242">
        <v>899</v>
      </c>
      <c r="H10" s="242">
        <v>1112</v>
      </c>
      <c r="I10" s="242">
        <v>876</v>
      </c>
      <c r="J10" s="242">
        <v>1231</v>
      </c>
      <c r="K10" s="242">
        <v>956</v>
      </c>
      <c r="L10" s="242">
        <v>1321</v>
      </c>
      <c r="M10" s="242">
        <v>876</v>
      </c>
    </row>
    <row r="11" spans="1:14" s="242" customFormat="1" ht="27" customHeight="1">
      <c r="A11" s="243" t="s">
        <v>287</v>
      </c>
      <c r="B11" s="242">
        <v>564</v>
      </c>
      <c r="C11" s="242">
        <v>987</v>
      </c>
      <c r="D11" s="242">
        <v>1234</v>
      </c>
      <c r="E11" s="242">
        <v>997</v>
      </c>
      <c r="F11" s="242">
        <v>987</v>
      </c>
      <c r="G11" s="242">
        <v>1321</v>
      </c>
      <c r="H11" s="242">
        <v>945</v>
      </c>
      <c r="I11" s="242">
        <v>899</v>
      </c>
      <c r="J11" s="242">
        <v>1112</v>
      </c>
      <c r="K11" s="242">
        <v>999</v>
      </c>
      <c r="L11" s="242">
        <v>876</v>
      </c>
      <c r="M11" s="242">
        <v>1231</v>
      </c>
    </row>
    <row r="12" spans="1:14" s="242" customFormat="1" ht="27" customHeight="1">
      <c r="A12" s="243" t="s">
        <v>288</v>
      </c>
      <c r="B12" s="242">
        <v>987</v>
      </c>
      <c r="C12" s="242">
        <v>1321</v>
      </c>
      <c r="D12" s="242">
        <v>945</v>
      </c>
      <c r="E12" s="242">
        <v>899</v>
      </c>
      <c r="F12" s="242">
        <v>1112</v>
      </c>
      <c r="G12" s="242">
        <v>876</v>
      </c>
      <c r="H12" s="242">
        <v>1231</v>
      </c>
      <c r="I12" s="242">
        <v>956</v>
      </c>
      <c r="J12" s="242">
        <v>1321</v>
      </c>
      <c r="K12" s="242">
        <v>1123</v>
      </c>
      <c r="L12" s="242">
        <v>956</v>
      </c>
      <c r="M12" s="242">
        <v>1121</v>
      </c>
    </row>
    <row r="13" spans="1:14" s="242" customFormat="1" ht="27" customHeight="1">
      <c r="A13" s="242" t="s">
        <v>0</v>
      </c>
    </row>
    <row r="14" spans="1:14" customFormat="1" ht="27" customHeight="1"/>
    <row r="15" spans="1:14" customFormat="1" ht="27" customHeight="1"/>
    <row r="16" spans="1:14" customFormat="1" ht="27" customHeight="1"/>
    <row r="17" spans="1:12" customFormat="1" ht="27" customHeight="1"/>
    <row r="18" spans="1:12" customFormat="1" ht="27" customHeight="1"/>
    <row r="19" spans="1:12" customFormat="1" ht="27" customHeight="1"/>
    <row r="20" spans="1:12" customFormat="1" ht="27" customHeight="1"/>
    <row r="21" spans="1:12" customFormat="1" ht="27" customHeight="1"/>
    <row r="22" spans="1:12" customFormat="1" ht="27" customHeight="1"/>
    <row r="23" spans="1:12" customFormat="1" ht="27" customHeight="1"/>
    <row r="24" spans="1:12" customFormat="1" ht="27" customHeight="1"/>
    <row r="25" spans="1:12" customFormat="1" ht="27" customHeight="1"/>
    <row r="26" spans="1:12" customFormat="1" ht="27" customHeight="1"/>
    <row r="27" spans="1:12" customFormat="1" ht="27" customHeight="1"/>
    <row r="28" spans="1:12" ht="27" customHeight="1">
      <c r="A28" s="242" t="s">
        <v>0</v>
      </c>
      <c r="B28" s="242">
        <f t="shared" ref="B28:L28" si="0">SUM(B16:B27)</f>
        <v>0</v>
      </c>
      <c r="C28" s="242">
        <f t="shared" si="0"/>
        <v>0</v>
      </c>
      <c r="D28" s="242">
        <f t="shared" si="0"/>
        <v>0</v>
      </c>
      <c r="E28" s="242">
        <f t="shared" si="0"/>
        <v>0</v>
      </c>
      <c r="F28" s="242">
        <f t="shared" si="0"/>
        <v>0</v>
      </c>
      <c r="G28" s="242">
        <f t="shared" si="0"/>
        <v>0</v>
      </c>
      <c r="H28" s="242">
        <f t="shared" si="0"/>
        <v>0</v>
      </c>
      <c r="I28" s="242">
        <f t="shared" si="0"/>
        <v>0</v>
      </c>
      <c r="J28" s="242">
        <f t="shared" si="0"/>
        <v>0</v>
      </c>
      <c r="K28" s="242">
        <f t="shared" si="0"/>
        <v>0</v>
      </c>
      <c r="L28" s="242">
        <f t="shared" si="0"/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0F590-B425-4360-9BCF-3FA70838C877}">
  <sheetPr>
    <tabColor rgb="FFFF0000"/>
  </sheetPr>
  <dimension ref="A1:E18"/>
  <sheetViews>
    <sheetView topLeftCell="A3" workbookViewId="0">
      <selection activeCell="A15" sqref="A15"/>
    </sheetView>
  </sheetViews>
  <sheetFormatPr baseColWidth="10" defaultColWidth="11.42578125" defaultRowHeight="21" customHeight="1"/>
  <cols>
    <col min="1" max="1" width="37.28515625" style="177" customWidth="1"/>
    <col min="2" max="4" width="13.42578125" style="177" customWidth="1"/>
    <col min="5" max="5" width="15.140625" style="177" customWidth="1"/>
    <col min="6" max="16384" width="11.42578125" style="177"/>
  </cols>
  <sheetData>
    <row r="1" spans="1:5" ht="29.25" customHeight="1">
      <c r="A1" s="213" t="s">
        <v>264</v>
      </c>
      <c r="B1" s="213"/>
      <c r="C1" s="213"/>
      <c r="D1" s="213"/>
      <c r="E1" s="213"/>
    </row>
    <row r="2" spans="1:5" s="214" customFormat="1" ht="33.75" customHeight="1">
      <c r="A2" s="214" t="s">
        <v>193</v>
      </c>
      <c r="B2" s="214" t="s">
        <v>194</v>
      </c>
      <c r="C2" s="214" t="s">
        <v>195</v>
      </c>
      <c r="D2" s="214" t="s">
        <v>196</v>
      </c>
      <c r="E2" s="214" t="s">
        <v>0</v>
      </c>
    </row>
    <row r="3" spans="1:5" ht="21" customHeight="1">
      <c r="A3" s="215" t="s">
        <v>197</v>
      </c>
      <c r="B3" s="216">
        <v>32</v>
      </c>
      <c r="C3" s="216">
        <v>42</v>
      </c>
      <c r="D3" s="216">
        <v>33</v>
      </c>
      <c r="E3" s="217"/>
    </row>
    <row r="4" spans="1:5" ht="21" customHeight="1">
      <c r="A4" s="215" t="s">
        <v>198</v>
      </c>
      <c r="B4" s="216">
        <v>44</v>
      </c>
      <c r="C4" s="216">
        <v>74</v>
      </c>
      <c r="D4" s="216">
        <v>53</v>
      </c>
      <c r="E4" s="217"/>
    </row>
    <row r="5" spans="1:5" ht="21" customHeight="1">
      <c r="A5" s="215" t="s">
        <v>199</v>
      </c>
      <c r="B5" s="216">
        <v>56</v>
      </c>
      <c r="C5" s="216" t="s">
        <v>265</v>
      </c>
      <c r="D5" s="216">
        <v>83</v>
      </c>
      <c r="E5" s="217"/>
    </row>
    <row r="6" spans="1:5" ht="21" customHeight="1">
      <c r="A6" s="215" t="s">
        <v>200</v>
      </c>
      <c r="B6" s="216">
        <v>33</v>
      </c>
      <c r="C6" s="216">
        <v>58</v>
      </c>
      <c r="D6" s="216">
        <v>39</v>
      </c>
      <c r="E6" s="217"/>
    </row>
    <row r="7" spans="1:5" ht="21" customHeight="1">
      <c r="B7" s="216"/>
      <c r="C7" s="216"/>
      <c r="D7" s="216"/>
      <c r="E7" s="216"/>
    </row>
    <row r="8" spans="1:5" ht="21" customHeight="1">
      <c r="A8" s="215" t="s">
        <v>201</v>
      </c>
      <c r="B8" s="217"/>
      <c r="C8" s="217"/>
      <c r="D8" s="217"/>
    </row>
    <row r="10" spans="1:5" ht="21" customHeight="1">
      <c r="A10" s="214" t="s">
        <v>202</v>
      </c>
      <c r="C10" s="218"/>
    </row>
    <row r="12" spans="1:5" s="214" customFormat="1" ht="21" customHeight="1">
      <c r="A12" s="214" t="s">
        <v>242</v>
      </c>
      <c r="C12" s="218"/>
    </row>
    <row r="14" spans="1:5" ht="38.25">
      <c r="A14" s="238" t="s">
        <v>289</v>
      </c>
      <c r="C14" s="218"/>
    </row>
    <row r="16" spans="1:5" ht="21" customHeight="1">
      <c r="A16"/>
      <c r="B16"/>
      <c r="C16"/>
    </row>
    <row r="17" spans="1:3" ht="21" customHeight="1">
      <c r="A17"/>
      <c r="B17"/>
      <c r="C17"/>
    </row>
    <row r="18" spans="1:3" ht="21" customHeight="1">
      <c r="A18"/>
      <c r="B18"/>
      <c r="C18"/>
    </row>
  </sheetData>
  <printOptions horizontalCentered="1" verticalCentered="1" headings="1" gridLines="1"/>
  <pageMargins left="0.78740157480314965" right="0.78740157480314965" top="0.98425196850393704" bottom="0.98425196850393704" header="0.51181102362204722" footer="0.51181102362204722"/>
  <pageSetup scale="12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2" tint="-0.749992370372631"/>
  </sheetPr>
  <dimension ref="A1:C15"/>
  <sheetViews>
    <sheetView workbookViewId="0">
      <selection activeCell="A14" sqref="A14"/>
    </sheetView>
  </sheetViews>
  <sheetFormatPr baseColWidth="10" defaultColWidth="24" defaultRowHeight="35.25" customHeight="1"/>
  <cols>
    <col min="1" max="1" width="30.28515625" style="26" customWidth="1"/>
    <col min="2" max="16384" width="24" style="26"/>
  </cols>
  <sheetData>
    <row r="1" spans="1:3" s="77" customFormat="1" ht="35.25" customHeight="1" thickBot="1">
      <c r="A1" s="162" t="s">
        <v>208</v>
      </c>
      <c r="B1" s="163">
        <v>0.12</v>
      </c>
      <c r="C1" s="164"/>
    </row>
    <row r="2" spans="1:3" ht="35.25" customHeight="1" thickBot="1">
      <c r="A2" s="165" t="s">
        <v>209</v>
      </c>
      <c r="B2" s="166" t="s">
        <v>210</v>
      </c>
      <c r="C2" s="167" t="s">
        <v>211</v>
      </c>
    </row>
    <row r="3" spans="1:3" ht="35.25" customHeight="1">
      <c r="A3" s="168" t="s">
        <v>212</v>
      </c>
      <c r="B3" s="169">
        <v>10000</v>
      </c>
      <c r="C3" s="203" t="s">
        <v>255</v>
      </c>
    </row>
    <row r="4" spans="1:3" ht="35.25" customHeight="1">
      <c r="A4" s="171" t="s">
        <v>214</v>
      </c>
      <c r="B4" s="172">
        <v>5000</v>
      </c>
      <c r="C4" s="173" t="s">
        <v>213</v>
      </c>
    </row>
    <row r="5" spans="1:3" ht="35.25" customHeight="1">
      <c r="A5" s="171" t="s">
        <v>215</v>
      </c>
      <c r="B5" s="169">
        <v>5000</v>
      </c>
      <c r="C5" s="170" t="s">
        <v>213</v>
      </c>
    </row>
    <row r="6" spans="1:3" ht="35.25" hidden="1" customHeight="1">
      <c r="A6" s="171" t="s">
        <v>216</v>
      </c>
      <c r="B6" s="172">
        <v>50000</v>
      </c>
      <c r="C6" s="173" t="s">
        <v>213</v>
      </c>
    </row>
    <row r="7" spans="1:3" ht="35.25" customHeight="1">
      <c r="A7" s="171" t="s">
        <v>217</v>
      </c>
      <c r="B7" s="169">
        <v>10000</v>
      </c>
      <c r="C7" s="170" t="s">
        <v>213</v>
      </c>
    </row>
    <row r="8" spans="1:3" ht="35.25" customHeight="1">
      <c r="A8" s="171" t="s">
        <v>218</v>
      </c>
      <c r="B8" s="172">
        <v>250</v>
      </c>
      <c r="C8" s="173" t="s">
        <v>213</v>
      </c>
    </row>
    <row r="9" spans="1:3" ht="35.25" customHeight="1" thickBot="1">
      <c r="A9" s="174" t="s">
        <v>0</v>
      </c>
      <c r="B9" s="175"/>
      <c r="C9" s="176"/>
    </row>
    <row r="12" spans="1:3" ht="35.25" customHeight="1">
      <c r="A12" s="26" t="s">
        <v>250</v>
      </c>
      <c r="B12" s="208" t="s">
        <v>251</v>
      </c>
    </row>
    <row r="13" spans="1:3" ht="35.25" customHeight="1">
      <c r="A13" s="26" t="s">
        <v>252</v>
      </c>
    </row>
    <row r="14" spans="1:3" ht="35.25" customHeight="1">
      <c r="A14" s="77" t="s">
        <v>253</v>
      </c>
    </row>
    <row r="15" spans="1:3" s="77" customFormat="1" ht="35.25" hidden="1" customHeight="1">
      <c r="A15" s="77" t="s">
        <v>254</v>
      </c>
    </row>
  </sheetData>
  <pageMargins left="0.7" right="0.7" top="0.75" bottom="0.75" header="0.3" footer="0.3"/>
  <pageSetup orientation="portrait" horizontalDpi="4294967293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D151B-3207-4176-B966-A21D46491C9C}">
  <sheetPr>
    <tabColor theme="2" tint="-0.749992370372631"/>
  </sheetPr>
  <dimension ref="A1:F18"/>
  <sheetViews>
    <sheetView zoomScale="120" zoomScaleNormal="120" workbookViewId="0">
      <selection activeCell="I16" sqref="I16"/>
    </sheetView>
  </sheetViews>
  <sheetFormatPr baseColWidth="10" defaultColWidth="15.140625" defaultRowHeight="18.75" customHeight="1"/>
  <cols>
    <col min="1" max="1" width="17.42578125" style="1" customWidth="1"/>
    <col min="2" max="6" width="14.7109375" style="2" customWidth="1"/>
    <col min="7" max="16384" width="15.140625" style="2"/>
  </cols>
  <sheetData>
    <row r="1" spans="1:6" s="223" customFormat="1" ht="26.25" customHeight="1">
      <c r="A1" s="219" t="s">
        <v>2</v>
      </c>
      <c r="B1" s="220" t="s">
        <v>3</v>
      </c>
      <c r="C1" s="221"/>
      <c r="D1" s="221"/>
      <c r="E1" s="221"/>
      <c r="F1" s="222"/>
    </row>
    <row r="2" spans="1:6" ht="18.75" customHeight="1" thickBot="1">
      <c r="B2" s="23">
        <v>30</v>
      </c>
      <c r="C2" s="24">
        <v>60</v>
      </c>
      <c r="D2" s="24">
        <v>90</v>
      </c>
      <c r="E2" s="24">
        <v>240</v>
      </c>
      <c r="F2" s="25">
        <v>360</v>
      </c>
    </row>
    <row r="3" spans="1:6" ht="25.5" customHeight="1" thickBot="1">
      <c r="A3" s="21">
        <f ca="1">TODAY()-30</f>
        <v>44277</v>
      </c>
      <c r="B3" s="224"/>
      <c r="C3" s="225"/>
      <c r="D3" s="225"/>
      <c r="E3" s="225"/>
      <c r="F3" s="226"/>
    </row>
    <row r="4" spans="1:6" ht="25.5" customHeight="1" thickBot="1">
      <c r="A4" s="21">
        <f ca="1">TODAY()-15</f>
        <v>44292</v>
      </c>
      <c r="B4" s="227"/>
      <c r="C4" s="228"/>
      <c r="D4" s="228"/>
      <c r="E4" s="228"/>
      <c r="F4" s="229"/>
    </row>
    <row r="5" spans="1:6" ht="25.5" customHeight="1" thickBot="1">
      <c r="A5" s="21">
        <f ca="1">TODAY()-40</f>
        <v>44267</v>
      </c>
      <c r="B5" s="227"/>
      <c r="C5" s="228"/>
      <c r="D5" s="228"/>
      <c r="E5" s="228"/>
      <c r="F5" s="229"/>
    </row>
    <row r="6" spans="1:6" ht="25.5" customHeight="1" thickBot="1">
      <c r="A6" s="21">
        <f ca="1">TODAY()-10</f>
        <v>44297</v>
      </c>
      <c r="B6" s="227"/>
      <c r="C6" s="228"/>
      <c r="D6" s="228"/>
      <c r="E6" s="228"/>
      <c r="F6" s="229"/>
    </row>
    <row r="7" spans="1:6" ht="25.5" customHeight="1" thickBot="1">
      <c r="A7" s="21">
        <f ca="1">TODAY()-20</f>
        <v>44287</v>
      </c>
      <c r="B7" s="227"/>
      <c r="C7" s="228"/>
      <c r="D7" s="228"/>
      <c r="E7" s="228"/>
      <c r="F7" s="229"/>
    </row>
    <row r="8" spans="1:6" ht="25.5" customHeight="1">
      <c r="A8" s="230">
        <f ca="1">TODAY()-5</f>
        <v>44302</v>
      </c>
      <c r="B8" s="227"/>
      <c r="C8" s="228"/>
      <c r="D8" s="228"/>
      <c r="E8" s="228"/>
      <c r="F8" s="229"/>
    </row>
    <row r="9" spans="1:6" ht="25.5" customHeight="1" thickBot="1">
      <c r="A9" s="22"/>
      <c r="B9" s="231"/>
      <c r="C9" s="232"/>
      <c r="D9" s="232"/>
      <c r="E9" s="232"/>
      <c r="F9" s="233"/>
    </row>
    <row r="10" spans="1:6" ht="18.75" customHeight="1">
      <c r="B10" s="3"/>
      <c r="C10" s="3"/>
      <c r="D10" s="3"/>
    </row>
    <row r="18" spans="5:5" ht="18.75" customHeight="1">
      <c r="E18" s="4"/>
    </row>
  </sheetData>
  <pageMargins left="0.70866141732283472" right="0.70866141732283472" top="1.7322834645669292" bottom="0.74803149606299213" header="0.31496062992125984" footer="0.31496062992125984"/>
  <pageSetup orientation="landscape" horizontalDpi="4294967293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</sheetPr>
  <dimension ref="A2:F29"/>
  <sheetViews>
    <sheetView topLeftCell="A9" workbookViewId="0">
      <selection activeCell="F22" sqref="F22"/>
    </sheetView>
  </sheetViews>
  <sheetFormatPr baseColWidth="10" defaultColWidth="11.42578125" defaultRowHeight="18" customHeight="1"/>
  <cols>
    <col min="1" max="1" width="7" style="26" customWidth="1"/>
    <col min="2" max="2" width="23.140625" style="26" customWidth="1"/>
    <col min="3" max="4" width="15.42578125" style="26" bestFit="1" customWidth="1"/>
    <col min="5" max="16384" width="11.42578125" style="26"/>
  </cols>
  <sheetData>
    <row r="2" spans="1:4" ht="18" customHeight="1">
      <c r="B2" s="27" t="s">
        <v>77</v>
      </c>
      <c r="C2" s="28"/>
    </row>
    <row r="3" spans="1:4" ht="18" customHeight="1">
      <c r="B3" s="29" t="s">
        <v>78</v>
      </c>
      <c r="C3" s="30"/>
    </row>
    <row r="5" spans="1:4" ht="18" customHeight="1">
      <c r="B5" s="31" t="s">
        <v>79</v>
      </c>
      <c r="C5" s="28"/>
    </row>
    <row r="6" spans="1:4" ht="18" customHeight="1">
      <c r="B6" s="32" t="s">
        <v>80</v>
      </c>
      <c r="C6" s="33"/>
    </row>
    <row r="7" spans="1:4" ht="18" customHeight="1">
      <c r="B7" s="32" t="s">
        <v>81</v>
      </c>
      <c r="C7" s="33"/>
    </row>
    <row r="8" spans="1:4" ht="18" customHeight="1">
      <c r="B8" s="34" t="s">
        <v>82</v>
      </c>
      <c r="C8" s="35"/>
    </row>
    <row r="9" spans="1:4" ht="34.5" customHeight="1" thickBot="1">
      <c r="C9" s="36"/>
    </row>
    <row r="10" spans="1:4" s="40" customFormat="1" ht="31.5" customHeight="1" thickBot="1">
      <c r="A10" s="246" t="s">
        <v>83</v>
      </c>
      <c r="B10" s="37" t="s">
        <v>84</v>
      </c>
      <c r="C10" s="38" t="s">
        <v>85</v>
      </c>
      <c r="D10" s="39" t="s">
        <v>86</v>
      </c>
    </row>
    <row r="11" spans="1:4" ht="24.75" customHeight="1">
      <c r="A11" s="247"/>
      <c r="B11" s="41">
        <v>1.0416666666666666E-2</v>
      </c>
      <c r="C11" s="42">
        <v>0.53125</v>
      </c>
      <c r="D11" s="43"/>
    </row>
    <row r="12" spans="1:4" ht="24.75" customHeight="1">
      <c r="A12" s="247"/>
      <c r="B12" s="44">
        <v>9.375E-2</v>
      </c>
      <c r="C12" s="45">
        <v>0.44791666666666669</v>
      </c>
      <c r="D12" s="46"/>
    </row>
    <row r="13" spans="1:4" ht="24.75" customHeight="1">
      <c r="A13" s="247"/>
      <c r="B13" s="47">
        <v>0.60416666666666663</v>
      </c>
      <c r="C13" s="45">
        <v>0.86458333333333337</v>
      </c>
      <c r="D13" s="48"/>
    </row>
    <row r="14" spans="1:4" ht="24.75" customHeight="1" thickBot="1">
      <c r="A14" s="247"/>
      <c r="B14" s="49">
        <v>0.5</v>
      </c>
      <c r="C14" s="50">
        <v>0.84375</v>
      </c>
      <c r="D14" s="51"/>
    </row>
    <row r="15" spans="1:4" ht="39.75" customHeight="1" thickTop="1" thickBot="1">
      <c r="A15" s="248"/>
      <c r="B15" s="249" t="s">
        <v>87</v>
      </c>
      <c r="C15" s="250"/>
      <c r="D15" s="52"/>
    </row>
    <row r="16" spans="1:4" ht="18" customHeight="1">
      <c r="C16" s="53"/>
    </row>
    <row r="17" spans="2:6" ht="18" customHeight="1">
      <c r="C17" s="54"/>
      <c r="D17" s="54"/>
    </row>
    <row r="18" spans="2:6" ht="18" customHeight="1">
      <c r="C18" s="55"/>
    </row>
    <row r="22" spans="2:6" ht="18" customHeight="1">
      <c r="F22" s="245"/>
    </row>
    <row r="23" spans="2:6" ht="18" customHeight="1">
      <c r="B23" s="27" t="s">
        <v>77</v>
      </c>
      <c r="C23" s="28">
        <f ca="1">TODAY()</f>
        <v>44307</v>
      </c>
      <c r="F23" s="204" t="s">
        <v>256</v>
      </c>
    </row>
    <row r="24" spans="2:6" ht="18" customHeight="1">
      <c r="B24" s="29" t="s">
        <v>78</v>
      </c>
      <c r="C24" s="207">
        <f ca="1">NOW()</f>
        <v>44307.60963136574</v>
      </c>
      <c r="F24" s="26" t="s">
        <v>257</v>
      </c>
    </row>
    <row r="26" spans="2:6" ht="18" customHeight="1">
      <c r="B26" s="31" t="s">
        <v>79</v>
      </c>
      <c r="C26" s="28">
        <v>36658</v>
      </c>
    </row>
    <row r="27" spans="2:6" ht="18" customHeight="1">
      <c r="B27" s="32" t="s">
        <v>80</v>
      </c>
      <c r="C27" s="33">
        <f ca="1">C23-C26</f>
        <v>7649</v>
      </c>
    </row>
    <row r="28" spans="2:6" ht="18" customHeight="1">
      <c r="B28" s="32" t="s">
        <v>81</v>
      </c>
      <c r="C28" s="33">
        <f ca="1">(C23-C26)/365.25</f>
        <v>20.941820670773442</v>
      </c>
    </row>
    <row r="29" spans="2:6" ht="18" customHeight="1">
      <c r="B29" s="34" t="s">
        <v>262</v>
      </c>
      <c r="C29" s="35">
        <f ca="1">INT(C28)</f>
        <v>20</v>
      </c>
    </row>
  </sheetData>
  <mergeCells count="2">
    <mergeCell ref="A10:A15"/>
    <mergeCell ref="B15:C15"/>
  </mergeCells>
  <pageMargins left="0.7" right="0.7" top="0.75" bottom="0.75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0000"/>
  </sheetPr>
  <dimension ref="A1:L102"/>
  <sheetViews>
    <sheetView workbookViewId="0">
      <selection activeCell="K20" sqref="K20"/>
    </sheetView>
  </sheetViews>
  <sheetFormatPr baseColWidth="10" defaultColWidth="11.42578125" defaultRowHeight="12.75"/>
  <cols>
    <col min="1" max="1" width="21.5703125" style="26" customWidth="1"/>
    <col min="2" max="2" width="12.140625" style="93" bestFit="1" customWidth="1"/>
    <col min="3" max="3" width="19.140625" style="93" bestFit="1" customWidth="1"/>
    <col min="4" max="4" width="12.140625" style="26" customWidth="1"/>
    <col min="5" max="5" width="13.28515625" style="94" customWidth="1"/>
    <col min="6" max="6" width="13" style="26" customWidth="1"/>
    <col min="7" max="7" width="5" customWidth="1"/>
    <col min="8" max="8" width="24.7109375" style="26" customWidth="1"/>
    <col min="9" max="9" width="16.28515625" style="26" customWidth="1"/>
    <col min="10" max="10" width="4.28515625" style="82" customWidth="1"/>
    <col min="11" max="11" width="24" style="26" customWidth="1"/>
    <col min="12" max="12" width="17.140625" style="26" customWidth="1"/>
    <col min="13" max="16384" width="11.42578125" style="26"/>
  </cols>
  <sheetData>
    <row r="1" spans="1:11" ht="27" customHeight="1" thickBot="1">
      <c r="A1" s="20" t="s">
        <v>99</v>
      </c>
      <c r="B1" s="67" t="s">
        <v>4</v>
      </c>
      <c r="C1" s="67" t="s">
        <v>5</v>
      </c>
      <c r="D1" s="67" t="s">
        <v>6</v>
      </c>
      <c r="E1" s="68" t="s">
        <v>56</v>
      </c>
      <c r="F1" s="69" t="s">
        <v>100</v>
      </c>
      <c r="H1" s="77" t="s">
        <v>266</v>
      </c>
      <c r="J1" s="70"/>
    </row>
    <row r="2" spans="1:11" ht="20.25" customHeight="1" thickTop="1">
      <c r="A2" s="71" t="s">
        <v>101</v>
      </c>
      <c r="B2" s="72" t="s">
        <v>14</v>
      </c>
      <c r="C2" s="72" t="s">
        <v>10</v>
      </c>
      <c r="D2" s="73">
        <v>48000</v>
      </c>
      <c r="E2" s="74"/>
      <c r="F2" s="75"/>
      <c r="H2" s="254" t="s">
        <v>57</v>
      </c>
      <c r="I2" s="254"/>
      <c r="J2" s="76"/>
      <c r="K2" s="253" t="s">
        <v>268</v>
      </c>
    </row>
    <row r="3" spans="1:11" ht="20.25" customHeight="1">
      <c r="A3" s="71" t="s">
        <v>103</v>
      </c>
      <c r="B3" s="72" t="s">
        <v>14</v>
      </c>
      <c r="C3" s="72" t="s">
        <v>15</v>
      </c>
      <c r="D3" s="73">
        <v>40500</v>
      </c>
      <c r="E3" s="74"/>
      <c r="F3" s="75"/>
      <c r="H3" s="254"/>
      <c r="I3" s="254"/>
      <c r="J3" s="76"/>
      <c r="K3" s="253"/>
    </row>
    <row r="4" spans="1:11" ht="20.25" customHeight="1">
      <c r="A4" s="71" t="s">
        <v>102</v>
      </c>
      <c r="B4" s="72" t="s">
        <v>9</v>
      </c>
      <c r="C4" s="72" t="s">
        <v>10</v>
      </c>
      <c r="D4" s="73">
        <v>45000</v>
      </c>
      <c r="E4" s="74"/>
      <c r="F4" s="75"/>
      <c r="H4" s="235" t="s">
        <v>9</v>
      </c>
      <c r="I4" s="236"/>
      <c r="J4" s="70"/>
      <c r="K4" s="237"/>
    </row>
    <row r="5" spans="1:11" ht="20.25" customHeight="1">
      <c r="A5" s="71" t="s">
        <v>104</v>
      </c>
      <c r="B5" s="72" t="s">
        <v>11</v>
      </c>
      <c r="C5" s="72" t="s">
        <v>15</v>
      </c>
      <c r="D5" s="73">
        <v>38000</v>
      </c>
      <c r="E5" s="74"/>
      <c r="F5" s="75"/>
      <c r="H5" s="235" t="s">
        <v>11</v>
      </c>
      <c r="I5" s="236"/>
      <c r="J5" s="76"/>
      <c r="K5" s="237"/>
    </row>
    <row r="6" spans="1:11" ht="20.25" customHeight="1">
      <c r="A6" s="71" t="s">
        <v>105</v>
      </c>
      <c r="B6" s="72" t="s">
        <v>9</v>
      </c>
      <c r="C6" s="72" t="s">
        <v>16</v>
      </c>
      <c r="D6" s="73">
        <v>37500</v>
      </c>
      <c r="E6" s="74"/>
      <c r="F6" s="75"/>
      <c r="H6" s="235" t="s">
        <v>14</v>
      </c>
      <c r="I6" s="236"/>
      <c r="J6" s="78"/>
      <c r="K6" s="237"/>
    </row>
    <row r="7" spans="1:11" ht="20.25" customHeight="1">
      <c r="A7" s="71" t="s">
        <v>106</v>
      </c>
      <c r="B7" s="72" t="s">
        <v>11</v>
      </c>
      <c r="C7" s="72" t="s">
        <v>8</v>
      </c>
      <c r="D7" s="73">
        <v>42500</v>
      </c>
      <c r="E7" s="74"/>
      <c r="F7" s="75"/>
      <c r="H7" s="235" t="s">
        <v>13</v>
      </c>
      <c r="I7" s="236"/>
      <c r="J7" s="70"/>
      <c r="K7" s="237"/>
    </row>
    <row r="8" spans="1:11" ht="20.25" customHeight="1">
      <c r="A8" s="71" t="s">
        <v>107</v>
      </c>
      <c r="B8" s="72" t="s">
        <v>14</v>
      </c>
      <c r="C8" s="72" t="s">
        <v>15</v>
      </c>
      <c r="D8" s="73">
        <v>35000</v>
      </c>
      <c r="E8" s="74"/>
      <c r="F8" s="75"/>
      <c r="H8" s="235" t="s">
        <v>12</v>
      </c>
      <c r="I8" s="236"/>
      <c r="J8" s="76"/>
      <c r="K8" s="237"/>
    </row>
    <row r="9" spans="1:11" ht="20.25" customHeight="1">
      <c r="A9" s="71" t="s">
        <v>108</v>
      </c>
      <c r="B9" s="72" t="s">
        <v>13</v>
      </c>
      <c r="C9" s="72" t="s">
        <v>15</v>
      </c>
      <c r="D9" s="73">
        <v>35000</v>
      </c>
      <c r="E9" s="74"/>
      <c r="F9" s="75"/>
      <c r="H9" s="79"/>
      <c r="I9" s="80"/>
      <c r="J9" s="78"/>
    </row>
    <row r="10" spans="1:11" ht="20.25" customHeight="1">
      <c r="A10" s="71" t="s">
        <v>109</v>
      </c>
      <c r="B10" s="72" t="s">
        <v>13</v>
      </c>
      <c r="C10" s="72" t="s">
        <v>16</v>
      </c>
      <c r="D10" s="73">
        <v>34500</v>
      </c>
      <c r="E10" s="74"/>
      <c r="F10" s="75"/>
      <c r="H10" s="79"/>
      <c r="I10" s="80"/>
      <c r="J10" s="70"/>
    </row>
    <row r="11" spans="1:11" ht="20.25" customHeight="1">
      <c r="A11" s="71" t="s">
        <v>110</v>
      </c>
      <c r="B11" s="72" t="s">
        <v>12</v>
      </c>
      <c r="C11" s="72" t="s">
        <v>8</v>
      </c>
      <c r="D11" s="73">
        <v>45000</v>
      </c>
      <c r="E11" s="74"/>
      <c r="F11" s="75"/>
      <c r="H11" s="255" t="s">
        <v>243</v>
      </c>
      <c r="I11" s="256"/>
      <c r="J11" s="76"/>
    </row>
    <row r="12" spans="1:11" ht="20.25" customHeight="1">
      <c r="A12" s="71" t="s">
        <v>111</v>
      </c>
      <c r="B12" s="72" t="s">
        <v>14</v>
      </c>
      <c r="C12" s="72" t="s">
        <v>15</v>
      </c>
      <c r="D12" s="73">
        <v>75850</v>
      </c>
      <c r="E12" s="74"/>
      <c r="F12" s="75"/>
      <c r="H12" s="199" t="s">
        <v>246</v>
      </c>
      <c r="I12" s="201"/>
      <c r="J12" s="76"/>
    </row>
    <row r="13" spans="1:11" ht="20.25" customHeight="1">
      <c r="A13" s="71" t="s">
        <v>112</v>
      </c>
      <c r="B13" s="72" t="s">
        <v>14</v>
      </c>
      <c r="C13" s="72" t="s">
        <v>15</v>
      </c>
      <c r="D13" s="73">
        <v>34000</v>
      </c>
      <c r="E13" s="74"/>
      <c r="F13" s="75"/>
      <c r="H13" s="200" t="s">
        <v>245</v>
      </c>
      <c r="I13" s="202"/>
    </row>
    <row r="14" spans="1:11" ht="20.25" customHeight="1">
      <c r="A14" s="71" t="s">
        <v>113</v>
      </c>
      <c r="B14" s="72" t="s">
        <v>14</v>
      </c>
      <c r="C14" s="72" t="s">
        <v>8</v>
      </c>
      <c r="D14" s="73">
        <v>52500</v>
      </c>
      <c r="E14" s="74"/>
      <c r="F14" s="75"/>
      <c r="I14" s="81"/>
    </row>
    <row r="15" spans="1:11" ht="20.25" customHeight="1">
      <c r="A15" s="71" t="s">
        <v>114</v>
      </c>
      <c r="B15" s="72" t="s">
        <v>12</v>
      </c>
      <c r="C15" s="72" t="s">
        <v>16</v>
      </c>
      <c r="D15" s="73">
        <v>34000</v>
      </c>
      <c r="E15" s="74"/>
      <c r="F15" s="75"/>
      <c r="H15" s="255" t="s">
        <v>244</v>
      </c>
      <c r="I15" s="256"/>
    </row>
    <row r="16" spans="1:11" ht="20.25" customHeight="1">
      <c r="A16" s="71" t="s">
        <v>115</v>
      </c>
      <c r="B16" s="72" t="s">
        <v>12</v>
      </c>
      <c r="C16" s="72" t="s">
        <v>16</v>
      </c>
      <c r="D16" s="73">
        <v>31500</v>
      </c>
      <c r="E16" s="74"/>
      <c r="F16" s="75"/>
      <c r="H16" s="199" t="s">
        <v>247</v>
      </c>
      <c r="I16" s="197"/>
    </row>
    <row r="17" spans="1:10" ht="20.25" customHeight="1">
      <c r="A17" s="71" t="s">
        <v>116</v>
      </c>
      <c r="B17" s="72" t="s">
        <v>11</v>
      </c>
      <c r="C17" s="72" t="s">
        <v>8</v>
      </c>
      <c r="D17" s="73">
        <v>30000</v>
      </c>
      <c r="E17" s="74"/>
      <c r="F17" s="75"/>
      <c r="H17" s="200" t="s">
        <v>248</v>
      </c>
      <c r="I17" s="198"/>
    </row>
    <row r="18" spans="1:10" ht="20.25" customHeight="1">
      <c r="A18" s="71" t="s">
        <v>117</v>
      </c>
      <c r="B18" s="72" t="s">
        <v>11</v>
      </c>
      <c r="C18" s="72" t="s">
        <v>15</v>
      </c>
      <c r="D18" s="73">
        <v>29000</v>
      </c>
      <c r="E18" s="74"/>
      <c r="F18" s="75"/>
    </row>
    <row r="19" spans="1:10" ht="20.25" customHeight="1" thickBot="1">
      <c r="A19" s="71" t="s">
        <v>119</v>
      </c>
      <c r="B19" s="72" t="s">
        <v>9</v>
      </c>
      <c r="C19" s="72" t="s">
        <v>8</v>
      </c>
      <c r="D19" s="73">
        <v>28000</v>
      </c>
      <c r="E19" s="74"/>
      <c r="F19" s="75"/>
    </row>
    <row r="20" spans="1:10" ht="20.25" customHeight="1" thickTop="1">
      <c r="A20" s="71" t="s">
        <v>121</v>
      </c>
      <c r="B20" s="72" t="s">
        <v>7</v>
      </c>
      <c r="C20" s="72" t="s">
        <v>8</v>
      </c>
      <c r="D20" s="73">
        <v>48500</v>
      </c>
      <c r="E20" s="74"/>
      <c r="F20" s="75"/>
      <c r="H20" s="257" t="s">
        <v>118</v>
      </c>
      <c r="I20" s="258"/>
      <c r="J20" s="259"/>
    </row>
    <row r="21" spans="1:10" ht="20.25" customHeight="1">
      <c r="A21" s="71" t="s">
        <v>123</v>
      </c>
      <c r="B21" s="72" t="s">
        <v>14</v>
      </c>
      <c r="C21" s="72" t="s">
        <v>15</v>
      </c>
      <c r="D21" s="73">
        <v>27000</v>
      </c>
      <c r="E21" s="74"/>
      <c r="F21" s="75"/>
      <c r="H21" s="86" t="s">
        <v>120</v>
      </c>
      <c r="I21" s="87"/>
      <c r="J21" s="88"/>
    </row>
    <row r="22" spans="1:10" ht="20.25" customHeight="1">
      <c r="A22" s="71" t="s">
        <v>125</v>
      </c>
      <c r="B22" s="72" t="s">
        <v>9</v>
      </c>
      <c r="C22" s="72" t="s">
        <v>15</v>
      </c>
      <c r="D22" s="73">
        <v>27000</v>
      </c>
      <c r="E22" s="74"/>
      <c r="F22" s="75"/>
      <c r="H22" s="86" t="s">
        <v>122</v>
      </c>
      <c r="I22" s="87"/>
      <c r="J22" s="88"/>
    </row>
    <row r="23" spans="1:10" ht="20.25" customHeight="1" thickBot="1">
      <c r="A23" s="71" t="s">
        <v>127</v>
      </c>
      <c r="B23" s="72" t="s">
        <v>11</v>
      </c>
      <c r="C23" s="72" t="s">
        <v>8</v>
      </c>
      <c r="D23" s="73">
        <v>25000</v>
      </c>
      <c r="E23" s="74"/>
      <c r="F23" s="75"/>
      <c r="H23" s="89"/>
      <c r="I23" s="90"/>
      <c r="J23" s="91"/>
    </row>
    <row r="24" spans="1:10" ht="20.25" customHeight="1" thickTop="1" thickBot="1">
      <c r="A24" s="71" t="s">
        <v>126</v>
      </c>
      <c r="B24" s="72" t="s">
        <v>9</v>
      </c>
      <c r="C24" s="72" t="s">
        <v>15</v>
      </c>
      <c r="D24" s="73">
        <v>25908</v>
      </c>
      <c r="E24" s="74"/>
      <c r="F24" s="75"/>
      <c r="H24"/>
    </row>
    <row r="25" spans="1:10" ht="20.25" customHeight="1" thickTop="1">
      <c r="A25" s="71" t="s">
        <v>129</v>
      </c>
      <c r="B25" s="72" t="s">
        <v>12</v>
      </c>
      <c r="C25" s="72" t="s">
        <v>16</v>
      </c>
      <c r="D25" s="73">
        <v>47500</v>
      </c>
      <c r="E25" s="74"/>
      <c r="F25" s="75"/>
      <c r="H25" s="83" t="s">
        <v>259</v>
      </c>
      <c r="I25" s="84"/>
      <c r="J25" s="85"/>
    </row>
    <row r="26" spans="1:10" ht="20.25" customHeight="1">
      <c r="A26" s="71" t="s">
        <v>130</v>
      </c>
      <c r="B26" s="72" t="s">
        <v>9</v>
      </c>
      <c r="C26" s="72" t="s">
        <v>10</v>
      </c>
      <c r="D26" s="73">
        <v>23900</v>
      </c>
      <c r="E26" s="74"/>
      <c r="F26" s="75"/>
      <c r="H26" s="86" t="s">
        <v>128</v>
      </c>
      <c r="I26" s="87"/>
      <c r="J26" s="88"/>
    </row>
    <row r="27" spans="1:10" ht="20.25" customHeight="1">
      <c r="A27" s="71" t="s">
        <v>132</v>
      </c>
      <c r="B27" s="72" t="s">
        <v>9</v>
      </c>
      <c r="C27" s="72" t="s">
        <v>10</v>
      </c>
      <c r="D27" s="73">
        <v>23567</v>
      </c>
      <c r="E27" s="74"/>
      <c r="F27" s="75"/>
      <c r="H27" s="86" t="s">
        <v>260</v>
      </c>
      <c r="I27" s="87"/>
      <c r="J27" s="88"/>
    </row>
    <row r="28" spans="1:10" ht="20.25" customHeight="1" thickBot="1">
      <c r="A28" s="71" t="s">
        <v>133</v>
      </c>
      <c r="B28" s="72" t="s">
        <v>7</v>
      </c>
      <c r="C28" s="72" t="s">
        <v>8</v>
      </c>
      <c r="D28" s="73">
        <v>41000</v>
      </c>
      <c r="E28" s="74"/>
      <c r="F28" s="75"/>
      <c r="H28" s="89"/>
      <c r="I28" s="90"/>
      <c r="J28" s="91"/>
    </row>
    <row r="29" spans="1:10" ht="20.25" customHeight="1" thickTop="1">
      <c r="A29" s="71" t="s">
        <v>134</v>
      </c>
      <c r="B29" s="72" t="s">
        <v>9</v>
      </c>
      <c r="C29" s="72" t="s">
        <v>8</v>
      </c>
      <c r="D29" s="73">
        <v>23000</v>
      </c>
      <c r="E29" s="74"/>
      <c r="F29" s="75"/>
    </row>
    <row r="30" spans="1:10" ht="20.25" customHeight="1">
      <c r="A30" s="71" t="s">
        <v>135</v>
      </c>
      <c r="B30" s="72" t="s">
        <v>11</v>
      </c>
      <c r="C30" s="72" t="s">
        <v>16</v>
      </c>
      <c r="D30" s="73">
        <v>36500</v>
      </c>
      <c r="E30" s="74"/>
      <c r="F30" s="75"/>
    </row>
    <row r="31" spans="1:10" ht="20.25" customHeight="1">
      <c r="A31" s="71" t="s">
        <v>136</v>
      </c>
      <c r="B31" s="72" t="s">
        <v>9</v>
      </c>
      <c r="C31" s="72" t="s">
        <v>16</v>
      </c>
      <c r="D31" s="73">
        <v>51000</v>
      </c>
      <c r="E31" s="74"/>
      <c r="F31" s="75"/>
    </row>
    <row r="32" spans="1:10" ht="20.25" customHeight="1">
      <c r="A32" s="71" t="s">
        <v>137</v>
      </c>
      <c r="B32" s="72" t="s">
        <v>7</v>
      </c>
      <c r="C32" s="72" t="s">
        <v>16</v>
      </c>
      <c r="D32" s="73">
        <v>49500</v>
      </c>
      <c r="E32" s="74"/>
      <c r="F32" s="75"/>
    </row>
    <row r="33" spans="1:11" ht="20.25" customHeight="1">
      <c r="A33" s="71" t="s">
        <v>138</v>
      </c>
      <c r="B33" s="72" t="s">
        <v>9</v>
      </c>
      <c r="C33" s="72" t="s">
        <v>15</v>
      </c>
      <c r="D33" s="73">
        <v>25500</v>
      </c>
      <c r="E33" s="74"/>
      <c r="F33" s="75"/>
    </row>
    <row r="34" spans="1:11" ht="20.25" customHeight="1">
      <c r="A34" s="71" t="s">
        <v>139</v>
      </c>
      <c r="B34" s="72" t="s">
        <v>12</v>
      </c>
      <c r="C34" s="72" t="s">
        <v>15</v>
      </c>
      <c r="D34" s="73">
        <v>23000</v>
      </c>
      <c r="E34" s="74"/>
      <c r="F34" s="75"/>
    </row>
    <row r="35" spans="1:11" ht="20.25" customHeight="1">
      <c r="A35" s="71" t="s">
        <v>140</v>
      </c>
      <c r="B35" s="72" t="s">
        <v>13</v>
      </c>
      <c r="C35" s="72" t="s">
        <v>8</v>
      </c>
      <c r="D35" s="73">
        <v>22678</v>
      </c>
      <c r="E35" s="74"/>
      <c r="F35" s="75"/>
    </row>
    <row r="36" spans="1:11" ht="20.25" customHeight="1">
      <c r="A36" s="71" t="s">
        <v>141</v>
      </c>
      <c r="B36" s="72" t="s">
        <v>9</v>
      </c>
      <c r="C36" s="72" t="s">
        <v>10</v>
      </c>
      <c r="D36" s="73">
        <v>22500</v>
      </c>
      <c r="E36" s="74"/>
      <c r="F36" s="75"/>
    </row>
    <row r="37" spans="1:11" ht="20.25" customHeight="1">
      <c r="A37" s="71" t="s">
        <v>142</v>
      </c>
      <c r="B37" s="72" t="s">
        <v>7</v>
      </c>
      <c r="C37" s="72" t="s">
        <v>16</v>
      </c>
      <c r="D37" s="73">
        <v>22500</v>
      </c>
      <c r="E37" s="74"/>
      <c r="F37" s="75"/>
    </row>
    <row r="38" spans="1:11" ht="20.25" customHeight="1">
      <c r="A38" s="71" t="s">
        <v>143</v>
      </c>
      <c r="B38" s="72" t="s">
        <v>9</v>
      </c>
      <c r="C38" s="72" t="s">
        <v>8</v>
      </c>
      <c r="D38" s="73">
        <v>48500</v>
      </c>
      <c r="E38" s="74"/>
      <c r="F38" s="75"/>
    </row>
    <row r="39" spans="1:11" ht="20.25" customHeight="1">
      <c r="A39" s="71" t="s">
        <v>144</v>
      </c>
      <c r="B39" s="72" t="s">
        <v>7</v>
      </c>
      <c r="C39" s="72" t="s">
        <v>8</v>
      </c>
      <c r="D39" s="73">
        <v>21000</v>
      </c>
      <c r="E39" s="74"/>
      <c r="F39" s="75"/>
    </row>
    <row r="40" spans="1:11" ht="20.25" customHeight="1">
      <c r="A40" s="71" t="s">
        <v>145</v>
      </c>
      <c r="B40" s="72" t="s">
        <v>14</v>
      </c>
      <c r="C40" s="72" t="s">
        <v>8</v>
      </c>
      <c r="D40" s="73">
        <v>19250</v>
      </c>
      <c r="E40" s="74"/>
      <c r="F40" s="75"/>
    </row>
    <row r="41" spans="1:11" ht="20.25" customHeight="1">
      <c r="A41" s="71" t="s">
        <v>146</v>
      </c>
      <c r="B41" s="72" t="s">
        <v>14</v>
      </c>
      <c r="C41" s="72" t="s">
        <v>16</v>
      </c>
      <c r="D41" s="73">
        <v>32500</v>
      </c>
      <c r="E41" s="74"/>
      <c r="F41" s="75"/>
      <c r="K41" s="92"/>
    </row>
    <row r="42" spans="1:11" ht="20.25" customHeight="1">
      <c r="A42" s="71" t="s">
        <v>147</v>
      </c>
      <c r="B42" s="72" t="s">
        <v>13</v>
      </c>
      <c r="C42" s="72" t="s">
        <v>8</v>
      </c>
      <c r="D42" s="73">
        <v>46500</v>
      </c>
      <c r="E42" s="74"/>
      <c r="F42" s="75"/>
    </row>
    <row r="43" spans="1:11" ht="20.25" customHeight="1">
      <c r="A43" s="71" t="s">
        <v>148</v>
      </c>
      <c r="B43" s="72" t="s">
        <v>12</v>
      </c>
      <c r="C43" s="72" t="s">
        <v>8</v>
      </c>
      <c r="D43" s="73">
        <v>46000</v>
      </c>
      <c r="E43" s="74"/>
      <c r="F43" s="75"/>
    </row>
    <row r="44" spans="1:11" ht="20.25" customHeight="1">
      <c r="A44" s="71" t="s">
        <v>149</v>
      </c>
      <c r="B44" s="72" t="s">
        <v>9</v>
      </c>
      <c r="C44" s="72" t="s">
        <v>16</v>
      </c>
      <c r="D44" s="73">
        <v>18000</v>
      </c>
      <c r="E44" s="74"/>
      <c r="F44" s="75"/>
      <c r="H44" s="245" t="s">
        <v>290</v>
      </c>
    </row>
    <row r="45" spans="1:11" ht="20.25" customHeight="1" thickBot="1">
      <c r="A45" s="71" t="s">
        <v>150</v>
      </c>
      <c r="B45" s="72" t="s">
        <v>7</v>
      </c>
      <c r="C45" s="72" t="s">
        <v>8</v>
      </c>
      <c r="D45" s="73">
        <v>85000</v>
      </c>
      <c r="E45" s="74"/>
      <c r="F45" s="75"/>
    </row>
    <row r="46" spans="1:11" ht="20.25" customHeight="1" thickTop="1">
      <c r="A46" s="71"/>
      <c r="H46" s="257" t="s">
        <v>118</v>
      </c>
      <c r="I46" s="258"/>
      <c r="J46" s="259"/>
    </row>
    <row r="47" spans="1:11" ht="20.25" customHeight="1">
      <c r="H47" s="86" t="s">
        <v>120</v>
      </c>
      <c r="I47" s="87"/>
      <c r="J47" s="88"/>
    </row>
    <row r="48" spans="1:11" ht="20.25" customHeight="1">
      <c r="H48" s="86" t="s">
        <v>122</v>
      </c>
      <c r="I48" s="87"/>
      <c r="J48" s="88"/>
    </row>
    <row r="49" spans="8:12" ht="20.25" customHeight="1" thickBot="1">
      <c r="H49" s="89" t="s">
        <v>124</v>
      </c>
      <c r="I49" s="90"/>
      <c r="J49" s="91"/>
    </row>
    <row r="50" spans="8:12" ht="20.25" customHeight="1" thickTop="1" thickBot="1">
      <c r="H50"/>
    </row>
    <row r="51" spans="8:12" ht="20.25" customHeight="1" thickTop="1">
      <c r="H51" s="83" t="s">
        <v>259</v>
      </c>
      <c r="I51" s="84"/>
      <c r="J51" s="85"/>
    </row>
    <row r="52" spans="8:12" ht="20.25" customHeight="1">
      <c r="H52" s="86" t="s">
        <v>128</v>
      </c>
      <c r="I52" s="87"/>
      <c r="J52" s="88"/>
    </row>
    <row r="53" spans="8:12" ht="20.25" customHeight="1">
      <c r="H53" s="86" t="s">
        <v>260</v>
      </c>
      <c r="I53" s="87"/>
      <c r="J53" s="88"/>
    </row>
    <row r="54" spans="8:12" ht="20.25" customHeight="1" thickBot="1">
      <c r="H54" s="89" t="s">
        <v>131</v>
      </c>
      <c r="I54" s="90"/>
      <c r="J54" s="91"/>
    </row>
    <row r="55" spans="8:12" ht="20.25" customHeight="1" thickTop="1">
      <c r="H55"/>
    </row>
    <row r="56" spans="8:12" ht="20.25" customHeight="1">
      <c r="H56" s="255" t="s">
        <v>57</v>
      </c>
      <c r="I56" s="256"/>
      <c r="J56" s="76"/>
      <c r="K56" s="251" t="s">
        <v>249</v>
      </c>
      <c r="L56" s="252"/>
    </row>
    <row r="57" spans="8:12" ht="20.25" customHeight="1">
      <c r="H57" s="191" t="s">
        <v>9</v>
      </c>
      <c r="I57" s="192">
        <f>COUNTIF(B:B,H57)</f>
        <v>13</v>
      </c>
      <c r="J57" s="70"/>
      <c r="K57" s="191" t="s">
        <v>9</v>
      </c>
      <c r="L57" s="205">
        <f>SUMIF(B:B,K57,D:D)</f>
        <v>399375</v>
      </c>
    </row>
    <row r="58" spans="8:12" ht="20.25" customHeight="1">
      <c r="H58" s="193" t="s">
        <v>11</v>
      </c>
      <c r="I58" s="194">
        <f>COUNTIF(B:B,H58)</f>
        <v>6</v>
      </c>
      <c r="J58" s="76"/>
      <c r="K58" s="193" t="s">
        <v>11</v>
      </c>
      <c r="L58" s="209">
        <f>SUMIF(B:B,K58,D:D)</f>
        <v>201000</v>
      </c>
    </row>
    <row r="59" spans="8:12" ht="20.25" customHeight="1">
      <c r="H59" s="193" t="s">
        <v>14</v>
      </c>
      <c r="I59" s="194">
        <f>COUNTIF(B:B,H59)</f>
        <v>9</v>
      </c>
      <c r="J59" s="78"/>
      <c r="K59" s="193" t="s">
        <v>14</v>
      </c>
      <c r="L59" s="209">
        <f>SUMIF(B:B,K59,D:D)</f>
        <v>364600</v>
      </c>
    </row>
    <row r="60" spans="8:12" ht="20.25" customHeight="1">
      <c r="H60" s="193" t="s">
        <v>13</v>
      </c>
      <c r="I60" s="194">
        <f>COUNTIF(B:B,H60)</f>
        <v>4</v>
      </c>
      <c r="J60" s="70"/>
      <c r="K60" s="193" t="s">
        <v>13</v>
      </c>
      <c r="L60" s="209">
        <f>SUMIF(B:B,K60,D:D)</f>
        <v>138678</v>
      </c>
    </row>
    <row r="61" spans="8:12" ht="20.25" customHeight="1">
      <c r="H61" s="195" t="s">
        <v>12</v>
      </c>
      <c r="I61" s="196">
        <f>COUNTIF(B:B,H61)</f>
        <v>6</v>
      </c>
      <c r="J61" s="76"/>
      <c r="K61" s="195" t="s">
        <v>12</v>
      </c>
      <c r="L61" s="210">
        <f>SUMIF(B:B,K61,D:D)</f>
        <v>227000</v>
      </c>
    </row>
    <row r="62" spans="8:12" ht="20.25" customHeight="1">
      <c r="H62" s="79"/>
      <c r="I62" s="80"/>
      <c r="J62" s="78"/>
    </row>
    <row r="63" spans="8:12" ht="20.25" customHeight="1">
      <c r="H63" s="79"/>
      <c r="I63" s="80"/>
      <c r="J63" s="70"/>
    </row>
    <row r="64" spans="8:12" ht="20.25" customHeight="1">
      <c r="H64" s="255" t="s">
        <v>243</v>
      </c>
      <c r="I64" s="256"/>
      <c r="J64" s="76"/>
      <c r="K64" s="251" t="s">
        <v>244</v>
      </c>
      <c r="L64" s="252"/>
    </row>
    <row r="65" spans="8:12" ht="20.25" customHeight="1">
      <c r="H65" s="199" t="s">
        <v>246</v>
      </c>
      <c r="I65" s="212">
        <f>LARGE(D:D,1)</f>
        <v>85000</v>
      </c>
      <c r="J65" s="76"/>
      <c r="K65" s="199" t="s">
        <v>247</v>
      </c>
      <c r="L65" s="205">
        <f>SMALL(D:D,1)</f>
        <v>18000</v>
      </c>
    </row>
    <row r="66" spans="8:12" ht="20.25" customHeight="1">
      <c r="H66" s="200" t="s">
        <v>245</v>
      </c>
      <c r="I66" s="211">
        <f>LARGE(D:D,2)</f>
        <v>75850</v>
      </c>
      <c r="K66" s="200" t="s">
        <v>248</v>
      </c>
      <c r="L66" s="211">
        <f>SMALL(D:D,2)</f>
        <v>19250</v>
      </c>
    </row>
    <row r="67" spans="8:12" ht="20.25" customHeight="1"/>
    <row r="68" spans="8:12" ht="20.25" customHeight="1"/>
    <row r="69" spans="8:12" ht="20.25" customHeight="1"/>
    <row r="70" spans="8:12" ht="20.25" customHeight="1"/>
    <row r="71" spans="8:12" ht="20.25" customHeight="1"/>
    <row r="72" spans="8:12" ht="20.25" customHeight="1"/>
    <row r="73" spans="8:12" ht="20.25" customHeight="1"/>
    <row r="74" spans="8:12" ht="20.25" customHeight="1"/>
    <row r="75" spans="8:12" ht="20.25" customHeight="1"/>
    <row r="76" spans="8:12" ht="20.25" customHeight="1"/>
    <row r="77" spans="8:12" ht="20.25" customHeight="1"/>
    <row r="78" spans="8:12" ht="20.25" customHeight="1"/>
    <row r="79" spans="8:12" ht="20.25" customHeight="1"/>
    <row r="80" spans="8:12" ht="20.25" customHeight="1"/>
    <row r="81" ht="20.25" customHeight="1"/>
    <row r="82" ht="20.25" customHeight="1"/>
    <row r="83" ht="20.25" customHeight="1"/>
    <row r="84" ht="20.25" customHeight="1"/>
    <row r="85" ht="20.25" customHeight="1"/>
    <row r="86" ht="20.25" customHeight="1"/>
    <row r="87" ht="20.25" customHeight="1"/>
    <row r="88" ht="20.25" customHeight="1"/>
    <row r="89" ht="20.25" customHeight="1"/>
    <row r="90" ht="20.25" customHeight="1"/>
    <row r="91" ht="20.25" customHeight="1"/>
    <row r="92" ht="20.25" customHeight="1"/>
    <row r="93" ht="20.25" customHeight="1"/>
    <row r="94" ht="20.25" customHeight="1"/>
    <row r="95" ht="20.25" customHeight="1"/>
    <row r="96" ht="20.25" customHeight="1"/>
    <row r="97" ht="20.25" customHeight="1"/>
    <row r="98" ht="20.25" customHeight="1"/>
    <row r="99" ht="20.25" customHeight="1"/>
    <row r="100" ht="20.25" customHeight="1"/>
    <row r="101" ht="20.25" customHeight="1"/>
    <row r="102" ht="20.25" customHeight="1"/>
  </sheetData>
  <sortState xmlns:xlrd2="http://schemas.microsoft.com/office/spreadsheetml/2017/richdata2" ref="A2:F45">
    <sortCondition ref="A12"/>
  </sortState>
  <mergeCells count="10">
    <mergeCell ref="K64:L64"/>
    <mergeCell ref="K56:L56"/>
    <mergeCell ref="K2:K3"/>
    <mergeCell ref="H2:I3"/>
    <mergeCell ref="H56:I56"/>
    <mergeCell ref="H64:I64"/>
    <mergeCell ref="H11:I11"/>
    <mergeCell ref="H15:I15"/>
    <mergeCell ref="H46:J46"/>
    <mergeCell ref="H20:J20"/>
  </mergeCells>
  <pageMargins left="0.7" right="0.7" top="0.75" bottom="0.75" header="0.3" footer="0.3"/>
  <pageSetup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2" tint="-0.749992370372631"/>
    <pageSetUpPr fitToPage="1"/>
  </sheetPr>
  <dimension ref="A1:G110"/>
  <sheetViews>
    <sheetView zoomScale="80" zoomScaleNormal="80" zoomScalePageLayoutView="80" workbookViewId="0">
      <pane ySplit="1" topLeftCell="A83" activePane="bottomLeft" state="frozen"/>
      <selection activeCell="I16" sqref="I16"/>
      <selection pane="bottomLeft" activeCell="I16" sqref="I16"/>
    </sheetView>
  </sheetViews>
  <sheetFormatPr baseColWidth="10" defaultColWidth="19.5703125" defaultRowHeight="18.95" customHeight="1"/>
  <cols>
    <col min="1" max="1" width="16.140625" style="155" customWidth="1"/>
    <col min="2" max="2" width="20.140625" style="143" customWidth="1"/>
    <col min="3" max="4" width="15.7109375" style="143" customWidth="1"/>
    <col min="5" max="5" width="13.85546875" style="143" customWidth="1"/>
    <col min="6" max="7" width="14.85546875" style="143" customWidth="1"/>
    <col min="8" max="16384" width="19.5703125" style="143"/>
  </cols>
  <sheetData>
    <row r="1" spans="1:7" ht="41.25" customHeight="1" thickBot="1">
      <c r="A1" s="141" t="s">
        <v>172</v>
      </c>
      <c r="B1" s="142" t="s">
        <v>173</v>
      </c>
      <c r="C1" s="142" t="s">
        <v>174</v>
      </c>
      <c r="D1" s="142" t="s">
        <v>175</v>
      </c>
      <c r="E1" s="142" t="s">
        <v>176</v>
      </c>
      <c r="F1" s="142" t="s">
        <v>177</v>
      </c>
      <c r="G1" s="142" t="s">
        <v>178</v>
      </c>
    </row>
    <row r="2" spans="1:7" ht="31.5" customHeight="1" thickTop="1" thickBot="1">
      <c r="A2" s="144" t="s">
        <v>179</v>
      </c>
      <c r="B2" s="145"/>
      <c r="C2" s="145"/>
      <c r="D2" s="145"/>
      <c r="E2" s="145"/>
      <c r="F2" s="145"/>
      <c r="G2" s="145"/>
    </row>
    <row r="3" spans="1:7" ht="18.95" customHeight="1" thickTop="1">
      <c r="A3" s="146">
        <v>3</v>
      </c>
      <c r="B3" s="147">
        <v>460</v>
      </c>
      <c r="C3" s="147"/>
      <c r="D3" s="147"/>
      <c r="E3" s="147">
        <v>460</v>
      </c>
      <c r="F3" s="147"/>
      <c r="G3" s="147"/>
    </row>
    <row r="4" spans="1:7" ht="18.95" customHeight="1">
      <c r="A4" s="146">
        <v>4</v>
      </c>
      <c r="B4" s="147">
        <v>15</v>
      </c>
      <c r="C4" s="147">
        <v>15</v>
      </c>
      <c r="D4" s="147"/>
      <c r="E4" s="147"/>
      <c r="F4" s="147"/>
      <c r="G4" s="147"/>
    </row>
    <row r="5" spans="1:7" ht="18.95" customHeight="1">
      <c r="A5" s="146">
        <v>9</v>
      </c>
      <c r="B5" s="147">
        <v>750</v>
      </c>
      <c r="C5" s="147"/>
      <c r="D5" s="147">
        <v>750</v>
      </c>
      <c r="E5" s="147"/>
      <c r="F5" s="147"/>
      <c r="G5" s="147"/>
    </row>
    <row r="6" spans="1:7" ht="18.95" customHeight="1">
      <c r="A6" s="146">
        <v>17</v>
      </c>
      <c r="B6" s="147">
        <v>348.38</v>
      </c>
      <c r="C6" s="147"/>
      <c r="D6" s="147">
        <f>B6</f>
        <v>348.38</v>
      </c>
      <c r="E6" s="147"/>
      <c r="F6" s="147"/>
      <c r="G6" s="147"/>
    </row>
    <row r="7" spans="1:7" s="150" customFormat="1" ht="28.5" customHeight="1">
      <c r="A7" s="148" t="s">
        <v>0</v>
      </c>
      <c r="B7" s="149">
        <f>SUM(B3:B6)</f>
        <v>1573.38</v>
      </c>
      <c r="C7" s="149">
        <f>SUM(C3:C6)</f>
        <v>15</v>
      </c>
      <c r="D7" s="149">
        <f>SUM(D3:D6)</f>
        <v>1098.3800000000001</v>
      </c>
      <c r="E7" s="149">
        <f t="shared" ref="E7:G7" si="0">SUM(E3:E6)</f>
        <v>460</v>
      </c>
      <c r="F7" s="149">
        <f t="shared" si="0"/>
        <v>0</v>
      </c>
      <c r="G7" s="149">
        <f t="shared" si="0"/>
        <v>0</v>
      </c>
    </row>
    <row r="8" spans="1:7" ht="31.5" customHeight="1" thickBot="1">
      <c r="A8" s="144" t="s">
        <v>180</v>
      </c>
      <c r="B8" s="145"/>
      <c r="C8" s="145"/>
      <c r="D8" s="145"/>
      <c r="E8" s="145"/>
      <c r="F8" s="145"/>
      <c r="G8" s="145"/>
    </row>
    <row r="9" spans="1:7" ht="18.95" customHeight="1" thickTop="1">
      <c r="A9" s="151">
        <v>1</v>
      </c>
      <c r="B9" s="152">
        <v>3.5</v>
      </c>
      <c r="C9" s="152">
        <v>3.5</v>
      </c>
      <c r="D9" s="152"/>
      <c r="E9" s="152"/>
      <c r="F9" s="152"/>
      <c r="G9" s="152"/>
    </row>
    <row r="10" spans="1:7" ht="18.95" customHeight="1">
      <c r="A10" s="151">
        <v>5</v>
      </c>
      <c r="B10" s="152">
        <v>15</v>
      </c>
      <c r="C10" s="152">
        <v>15</v>
      </c>
      <c r="D10" s="152"/>
      <c r="E10" s="152"/>
      <c r="F10" s="152"/>
      <c r="G10" s="152"/>
    </row>
    <row r="11" spans="1:7" ht="18.95" customHeight="1">
      <c r="A11" s="151">
        <v>12</v>
      </c>
      <c r="B11" s="152">
        <v>2529.0100000000002</v>
      </c>
      <c r="C11" s="152"/>
      <c r="D11" s="152"/>
      <c r="E11" s="152">
        <v>2529.0100000000002</v>
      </c>
      <c r="F11" s="152"/>
      <c r="G11" s="152"/>
    </row>
    <row r="12" spans="1:7" ht="18.95" customHeight="1">
      <c r="A12" s="151">
        <v>26</v>
      </c>
      <c r="B12" s="152">
        <v>137.97</v>
      </c>
      <c r="C12" s="152"/>
      <c r="D12" s="152"/>
      <c r="E12" s="152"/>
      <c r="F12" s="152">
        <v>137.97</v>
      </c>
      <c r="G12" s="152"/>
    </row>
    <row r="13" spans="1:7" s="150" customFormat="1" ht="28.5" customHeight="1">
      <c r="A13" s="148" t="s">
        <v>0</v>
      </c>
      <c r="B13" s="149">
        <f>SUM(B9:B12)</f>
        <v>2685.48</v>
      </c>
      <c r="C13" s="149">
        <f>SUM(C9:C12)</f>
        <v>18.5</v>
      </c>
      <c r="D13" s="149">
        <f>SUM(D9:D12)</f>
        <v>0</v>
      </c>
      <c r="E13" s="149">
        <f>SUM(E9:E12)</f>
        <v>2529.0100000000002</v>
      </c>
      <c r="F13" s="149">
        <f t="shared" ref="F13:G13" si="1">SUM(F9:F12)</f>
        <v>137.97</v>
      </c>
      <c r="G13" s="149">
        <f t="shared" si="1"/>
        <v>0</v>
      </c>
    </row>
    <row r="14" spans="1:7" ht="31.5" customHeight="1" thickBot="1">
      <c r="A14" s="144" t="s">
        <v>181</v>
      </c>
      <c r="B14" s="145"/>
      <c r="C14" s="145"/>
      <c r="D14" s="145"/>
      <c r="E14" s="145"/>
      <c r="F14" s="145"/>
      <c r="G14" s="145"/>
    </row>
    <row r="15" spans="1:7" ht="18.95" customHeight="1" thickTop="1">
      <c r="A15" s="146">
        <v>1</v>
      </c>
      <c r="B15" s="147">
        <v>1</v>
      </c>
      <c r="C15" s="147">
        <v>1</v>
      </c>
      <c r="D15" s="147"/>
      <c r="E15" s="147"/>
      <c r="F15" s="147"/>
      <c r="G15" s="147"/>
    </row>
    <row r="16" spans="1:7" ht="18.95" customHeight="1">
      <c r="A16" s="146">
        <v>1</v>
      </c>
      <c r="B16" s="147">
        <v>9.25</v>
      </c>
      <c r="C16" s="147">
        <v>9.25</v>
      </c>
      <c r="D16" s="147"/>
      <c r="E16" s="147"/>
      <c r="F16" s="147"/>
      <c r="G16" s="147"/>
    </row>
    <row r="17" spans="1:7" ht="18.95" customHeight="1">
      <c r="A17" s="146">
        <v>5</v>
      </c>
      <c r="B17" s="147">
        <v>15</v>
      </c>
      <c r="C17" s="147">
        <v>15</v>
      </c>
      <c r="D17" s="147"/>
      <c r="E17" s="147"/>
      <c r="F17" s="147"/>
      <c r="G17" s="147"/>
    </row>
    <row r="18" spans="1:7" ht="18.95" customHeight="1">
      <c r="A18" s="146">
        <v>5</v>
      </c>
      <c r="B18" s="147">
        <v>200</v>
      </c>
      <c r="C18" s="147"/>
      <c r="D18" s="147"/>
      <c r="E18" s="147"/>
      <c r="F18" s="147">
        <v>200</v>
      </c>
      <c r="G18" s="147"/>
    </row>
    <row r="19" spans="1:7" ht="18.95" customHeight="1">
      <c r="A19" s="146">
        <v>27</v>
      </c>
      <c r="B19" s="147">
        <v>40</v>
      </c>
      <c r="C19" s="147"/>
      <c r="D19" s="147"/>
      <c r="E19" s="147"/>
      <c r="F19" s="147">
        <v>40</v>
      </c>
      <c r="G19" s="147"/>
    </row>
    <row r="20" spans="1:7" s="150" customFormat="1" ht="28.5" customHeight="1">
      <c r="A20" s="148" t="s">
        <v>0</v>
      </c>
      <c r="B20" s="149">
        <f>SUM(B15:B19)</f>
        <v>265.25</v>
      </c>
      <c r="C20" s="149">
        <f>SUM(C15:C19)</f>
        <v>25.25</v>
      </c>
      <c r="D20" s="149">
        <f>SUM(D15:D19)</f>
        <v>0</v>
      </c>
      <c r="E20" s="149">
        <f>SUM(E15:E19)</f>
        <v>0</v>
      </c>
      <c r="F20" s="149">
        <f t="shared" ref="F20:G20" si="2">SUM(F15:F19)</f>
        <v>240</v>
      </c>
      <c r="G20" s="149">
        <f t="shared" si="2"/>
        <v>0</v>
      </c>
    </row>
    <row r="21" spans="1:7" ht="31.5" customHeight="1" thickBot="1">
      <c r="A21" s="144" t="s">
        <v>182</v>
      </c>
      <c r="B21" s="145"/>
      <c r="C21" s="145"/>
      <c r="D21" s="145"/>
      <c r="E21" s="145"/>
      <c r="F21" s="145"/>
      <c r="G21" s="145"/>
    </row>
    <row r="22" spans="1:7" ht="18.95" customHeight="1" thickTop="1">
      <c r="A22" s="146">
        <v>1</v>
      </c>
      <c r="B22" s="147">
        <v>45.94</v>
      </c>
      <c r="C22" s="147"/>
      <c r="D22" s="147"/>
      <c r="E22" s="147"/>
      <c r="F22" s="147"/>
      <c r="G22" s="147">
        <v>45.94</v>
      </c>
    </row>
    <row r="23" spans="1:7" ht="18.95" customHeight="1">
      <c r="A23" s="146">
        <v>1</v>
      </c>
      <c r="B23" s="147">
        <v>36</v>
      </c>
      <c r="C23" s="147">
        <v>36</v>
      </c>
      <c r="D23" s="147"/>
      <c r="E23" s="147"/>
      <c r="F23" s="147"/>
      <c r="G23" s="147"/>
    </row>
    <row r="24" spans="1:7" ht="18.95" customHeight="1">
      <c r="A24" s="146">
        <v>3</v>
      </c>
      <c r="B24" s="147">
        <v>15</v>
      </c>
      <c r="C24" s="147">
        <v>15</v>
      </c>
      <c r="D24" s="147"/>
      <c r="E24" s="147"/>
      <c r="F24" s="147"/>
      <c r="G24" s="147"/>
    </row>
    <row r="25" spans="1:7" ht="18.95" customHeight="1">
      <c r="A25" s="146">
        <v>3</v>
      </c>
      <c r="B25" s="147">
        <v>2655</v>
      </c>
      <c r="C25" s="147"/>
      <c r="D25" s="147"/>
      <c r="E25" s="147">
        <v>2655</v>
      </c>
      <c r="F25" s="147"/>
      <c r="G25" s="147"/>
    </row>
    <row r="26" spans="1:7" ht="18.95" customHeight="1">
      <c r="A26" s="146">
        <v>4</v>
      </c>
      <c r="B26" s="147">
        <v>237.97</v>
      </c>
      <c r="C26" s="147"/>
      <c r="D26" s="147"/>
      <c r="E26" s="147"/>
      <c r="F26" s="147">
        <v>237.97</v>
      </c>
      <c r="G26" s="147"/>
    </row>
    <row r="27" spans="1:7" ht="18.95" customHeight="1">
      <c r="A27" s="146">
        <v>18</v>
      </c>
      <c r="B27" s="147">
        <v>350</v>
      </c>
      <c r="C27" s="147"/>
      <c r="D27" s="147"/>
      <c r="E27" s="147"/>
      <c r="F27" s="147"/>
      <c r="G27" s="147">
        <v>350</v>
      </c>
    </row>
    <row r="28" spans="1:7" s="150" customFormat="1" ht="28.5" customHeight="1">
      <c r="A28" s="148" t="s">
        <v>0</v>
      </c>
      <c r="B28" s="149">
        <f>SUM(B22:B27)</f>
        <v>3339.91</v>
      </c>
      <c r="C28" s="149">
        <f>SUM(C22:C27)</f>
        <v>51</v>
      </c>
      <c r="D28" s="149">
        <f>SUM(D22:D27)</f>
        <v>0</v>
      </c>
      <c r="E28" s="149">
        <f t="shared" ref="E28:G28" si="3">SUM(E22:E27)</f>
        <v>2655</v>
      </c>
      <c r="F28" s="149">
        <f t="shared" si="3"/>
        <v>237.97</v>
      </c>
      <c r="G28" s="149">
        <f t="shared" si="3"/>
        <v>395.94</v>
      </c>
    </row>
    <row r="29" spans="1:7" ht="31.5" customHeight="1" thickBot="1">
      <c r="A29" s="144" t="s">
        <v>183</v>
      </c>
      <c r="B29" s="145"/>
      <c r="C29" s="145"/>
      <c r="D29" s="145"/>
      <c r="E29" s="145"/>
      <c r="F29" s="145"/>
      <c r="G29" s="145"/>
    </row>
    <row r="30" spans="1:7" ht="18.95" customHeight="1" thickTop="1">
      <c r="A30" s="146">
        <v>1</v>
      </c>
      <c r="B30" s="147">
        <v>172.46</v>
      </c>
      <c r="C30" s="147"/>
      <c r="D30" s="147"/>
      <c r="E30" s="147"/>
      <c r="F30" s="147"/>
      <c r="G30" s="147">
        <v>172.46</v>
      </c>
    </row>
    <row r="31" spans="1:7" ht="18.95" customHeight="1">
      <c r="A31" s="146">
        <v>1</v>
      </c>
      <c r="B31" s="147">
        <v>7</v>
      </c>
      <c r="C31" s="147">
        <v>7</v>
      </c>
      <c r="D31" s="147"/>
      <c r="E31" s="147"/>
      <c r="F31" s="147"/>
      <c r="G31" s="147"/>
    </row>
    <row r="32" spans="1:7" ht="18.95" customHeight="1">
      <c r="A32" s="146">
        <v>1</v>
      </c>
      <c r="B32" s="147">
        <v>6</v>
      </c>
      <c r="C32" s="147">
        <v>6</v>
      </c>
      <c r="D32" s="147"/>
      <c r="E32" s="147"/>
      <c r="F32" s="147"/>
      <c r="G32" s="147"/>
    </row>
    <row r="33" spans="1:7" ht="18.95" customHeight="1">
      <c r="A33" s="146">
        <v>1</v>
      </c>
      <c r="B33" s="147">
        <v>14.7</v>
      </c>
      <c r="C33" s="147">
        <v>14.7</v>
      </c>
      <c r="D33" s="147"/>
      <c r="E33" s="147"/>
      <c r="F33" s="147"/>
      <c r="G33" s="147"/>
    </row>
    <row r="34" spans="1:7" ht="18.95" customHeight="1">
      <c r="A34" s="146">
        <v>6</v>
      </c>
      <c r="B34" s="147">
        <v>15</v>
      </c>
      <c r="C34" s="147">
        <v>15</v>
      </c>
      <c r="D34" s="147"/>
      <c r="E34" s="147"/>
      <c r="F34" s="147"/>
      <c r="G34" s="147"/>
    </row>
    <row r="35" spans="1:7" ht="18.95" customHeight="1">
      <c r="A35" s="146">
        <v>14</v>
      </c>
      <c r="B35" s="147">
        <v>200</v>
      </c>
      <c r="C35" s="147"/>
      <c r="D35" s="147"/>
      <c r="E35" s="147"/>
      <c r="F35" s="147"/>
      <c r="G35" s="147">
        <v>200</v>
      </c>
    </row>
    <row r="36" spans="1:7" ht="18.95" customHeight="1">
      <c r="A36" s="146">
        <v>22</v>
      </c>
      <c r="B36" s="147">
        <v>200</v>
      </c>
      <c r="C36" s="147"/>
      <c r="D36" s="147"/>
      <c r="E36" s="147"/>
      <c r="F36" s="147"/>
      <c r="G36" s="147">
        <v>200</v>
      </c>
    </row>
    <row r="37" spans="1:7" s="150" customFormat="1" ht="28.5" customHeight="1">
      <c r="A37" s="148" t="s">
        <v>0</v>
      </c>
      <c r="B37" s="149">
        <f>SUM(B30:B36)</f>
        <v>615.16</v>
      </c>
      <c r="C37" s="149">
        <f>SUM(C30:C36)</f>
        <v>42.7</v>
      </c>
      <c r="D37" s="149">
        <f>SUM(D30:D36)</f>
        <v>0</v>
      </c>
      <c r="E37" s="149">
        <f t="shared" ref="E37:G37" si="4">SUM(E30:E36)</f>
        <v>0</v>
      </c>
      <c r="F37" s="149">
        <f t="shared" si="4"/>
        <v>0</v>
      </c>
      <c r="G37" s="149">
        <f t="shared" si="4"/>
        <v>572.46</v>
      </c>
    </row>
    <row r="38" spans="1:7" ht="31.5" customHeight="1" thickBot="1">
      <c r="A38" s="144" t="s">
        <v>184</v>
      </c>
      <c r="B38" s="145"/>
      <c r="C38" s="145"/>
      <c r="D38" s="145"/>
      <c r="E38" s="145"/>
      <c r="F38" s="145"/>
      <c r="G38" s="145"/>
    </row>
    <row r="39" spans="1:7" ht="18.95" customHeight="1" thickTop="1">
      <c r="A39" s="146">
        <v>3</v>
      </c>
      <c r="B39" s="147">
        <v>946.98</v>
      </c>
      <c r="C39" s="147"/>
      <c r="D39" s="147"/>
      <c r="E39" s="147">
        <v>946.98</v>
      </c>
      <c r="F39" s="147"/>
      <c r="G39" s="147"/>
    </row>
    <row r="40" spans="1:7" ht="18.95" customHeight="1">
      <c r="A40" s="146">
        <v>3</v>
      </c>
      <c r="B40" s="147">
        <v>3770.45</v>
      </c>
      <c r="C40" s="147"/>
      <c r="D40" s="153"/>
      <c r="E40" s="147">
        <v>3770.45</v>
      </c>
      <c r="F40" s="147"/>
      <c r="G40" s="147"/>
    </row>
    <row r="41" spans="1:7" ht="18.95" customHeight="1">
      <c r="A41" s="146">
        <v>3</v>
      </c>
      <c r="B41" s="147">
        <v>3.5</v>
      </c>
      <c r="C41" s="147">
        <v>3.5</v>
      </c>
      <c r="D41" s="153"/>
      <c r="E41" s="147"/>
      <c r="F41" s="147"/>
      <c r="G41" s="147"/>
    </row>
    <row r="42" spans="1:7" ht="18.95" customHeight="1">
      <c r="A42" s="146">
        <v>3</v>
      </c>
      <c r="B42" s="147">
        <v>7</v>
      </c>
      <c r="C42" s="147">
        <v>7</v>
      </c>
      <c r="D42" s="147"/>
      <c r="E42" s="147"/>
      <c r="F42" s="147"/>
      <c r="G42" s="147"/>
    </row>
    <row r="43" spans="1:7" ht="18.95" customHeight="1">
      <c r="A43" s="146">
        <v>5</v>
      </c>
      <c r="B43" s="147">
        <v>15</v>
      </c>
      <c r="C43" s="147">
        <v>15</v>
      </c>
      <c r="D43" s="147"/>
      <c r="E43" s="147"/>
      <c r="F43" s="147"/>
      <c r="G43" s="147"/>
    </row>
    <row r="44" spans="1:7" ht="18.95" customHeight="1">
      <c r="A44" s="146">
        <v>12</v>
      </c>
      <c r="B44" s="147">
        <v>50</v>
      </c>
      <c r="C44" s="147"/>
      <c r="D44" s="147"/>
      <c r="E44" s="147"/>
      <c r="F44" s="147">
        <v>50</v>
      </c>
      <c r="G44" s="147"/>
    </row>
    <row r="45" spans="1:7" ht="18.95" customHeight="1">
      <c r="A45" s="146">
        <v>14</v>
      </c>
      <c r="B45" s="147">
        <v>70</v>
      </c>
      <c r="C45" s="147"/>
      <c r="D45" s="147"/>
      <c r="E45" s="147"/>
      <c r="F45" s="147">
        <v>70</v>
      </c>
      <c r="G45" s="147"/>
    </row>
    <row r="46" spans="1:7" ht="18.95" customHeight="1">
      <c r="A46" s="146">
        <v>20</v>
      </c>
      <c r="B46" s="147">
        <v>50</v>
      </c>
      <c r="C46" s="147"/>
      <c r="D46" s="147"/>
      <c r="E46" s="147"/>
      <c r="F46" s="147">
        <v>50</v>
      </c>
      <c r="G46" s="147"/>
    </row>
    <row r="47" spans="1:7" s="150" customFormat="1" ht="28.5" customHeight="1">
      <c r="A47" s="148" t="s">
        <v>0</v>
      </c>
      <c r="B47" s="149">
        <f>SUM(B39:B46)</f>
        <v>4912.93</v>
      </c>
      <c r="C47" s="149">
        <f>SUM(C39:C46)</f>
        <v>25.5</v>
      </c>
      <c r="D47" s="149">
        <f>SUM(D39:D46)</f>
        <v>0</v>
      </c>
      <c r="E47" s="149">
        <f>SUM(E39:E46)</f>
        <v>4717.43</v>
      </c>
      <c r="F47" s="149">
        <f t="shared" ref="F47:G47" si="5">SUM(F39:F46)</f>
        <v>170</v>
      </c>
      <c r="G47" s="149">
        <f t="shared" si="5"/>
        <v>0</v>
      </c>
    </row>
    <row r="48" spans="1:7" ht="31.5" customHeight="1" thickBot="1">
      <c r="A48" s="144" t="s">
        <v>185</v>
      </c>
      <c r="B48" s="145"/>
      <c r="C48" s="145"/>
      <c r="D48" s="145"/>
      <c r="E48" s="145"/>
      <c r="F48" s="145"/>
      <c r="G48" s="145"/>
    </row>
    <row r="49" spans="1:7" ht="18.95" customHeight="1" thickTop="1">
      <c r="A49" s="146">
        <v>2</v>
      </c>
      <c r="B49" s="147">
        <v>2123.52</v>
      </c>
      <c r="C49" s="147"/>
      <c r="D49" s="147"/>
      <c r="E49" s="147"/>
      <c r="F49" s="147"/>
      <c r="G49" s="147">
        <v>2123.52</v>
      </c>
    </row>
    <row r="50" spans="1:7" ht="18.95" customHeight="1">
      <c r="A50" s="146">
        <v>2</v>
      </c>
      <c r="B50" s="147">
        <v>10.5</v>
      </c>
      <c r="C50" s="147">
        <v>10.5</v>
      </c>
      <c r="D50" s="147"/>
      <c r="E50" s="147"/>
      <c r="F50" s="147"/>
      <c r="G50" s="147"/>
    </row>
    <row r="51" spans="1:7" ht="18.95" customHeight="1">
      <c r="A51" s="146">
        <v>2</v>
      </c>
      <c r="B51" s="147">
        <v>1</v>
      </c>
      <c r="C51" s="147">
        <v>1</v>
      </c>
      <c r="D51" s="147"/>
      <c r="E51" s="147"/>
      <c r="F51" s="147"/>
      <c r="G51" s="147"/>
    </row>
    <row r="52" spans="1:7" ht="18.95" customHeight="1">
      <c r="A52" s="146">
        <v>3</v>
      </c>
      <c r="B52" s="147">
        <v>15</v>
      </c>
      <c r="C52" s="147">
        <v>15</v>
      </c>
      <c r="D52" s="147"/>
      <c r="E52" s="147"/>
      <c r="F52" s="147"/>
      <c r="G52" s="147"/>
    </row>
    <row r="53" spans="1:7" ht="18.95" customHeight="1">
      <c r="A53" s="146">
        <v>9</v>
      </c>
      <c r="B53" s="147">
        <v>608.08000000000004</v>
      </c>
      <c r="C53" s="147"/>
      <c r="D53" s="147"/>
      <c r="E53" s="147"/>
      <c r="F53" s="147"/>
      <c r="G53" s="147">
        <v>608.08000000000004</v>
      </c>
    </row>
    <row r="54" spans="1:7" ht="18.95" customHeight="1">
      <c r="A54" s="146">
        <v>15</v>
      </c>
      <c r="B54" s="147">
        <v>5284.59</v>
      </c>
      <c r="C54" s="147"/>
      <c r="D54" s="147"/>
      <c r="E54" s="147">
        <v>5284.59</v>
      </c>
      <c r="F54" s="147"/>
      <c r="G54" s="147"/>
    </row>
    <row r="55" spans="1:7" ht="18.95" customHeight="1">
      <c r="A55" s="146">
        <v>24</v>
      </c>
      <c r="B55" s="147">
        <v>1250.3599999999999</v>
      </c>
      <c r="C55" s="147"/>
      <c r="D55" s="147"/>
      <c r="E55" s="147"/>
      <c r="F55" s="147"/>
      <c r="G55" s="147">
        <v>1250.3599999999999</v>
      </c>
    </row>
    <row r="56" spans="1:7" s="150" customFormat="1" ht="28.5" customHeight="1">
      <c r="A56" s="148" t="s">
        <v>0</v>
      </c>
      <c r="B56" s="149">
        <f>SUM(B49:B55)</f>
        <v>9293.0500000000011</v>
      </c>
      <c r="C56" s="149">
        <f>SUM(C49:C55)</f>
        <v>26.5</v>
      </c>
      <c r="D56" s="149">
        <f t="shared" ref="D56:G56" si="6">SUM(D49:D55)</f>
        <v>0</v>
      </c>
      <c r="E56" s="149">
        <f t="shared" si="6"/>
        <v>5284.59</v>
      </c>
      <c r="F56" s="149">
        <f t="shared" si="6"/>
        <v>0</v>
      </c>
      <c r="G56" s="149">
        <f t="shared" si="6"/>
        <v>3981.96</v>
      </c>
    </row>
    <row r="57" spans="1:7" ht="31.5" customHeight="1" thickBot="1">
      <c r="A57" s="144" t="s">
        <v>186</v>
      </c>
      <c r="B57" s="145"/>
      <c r="C57" s="145"/>
      <c r="D57" s="145"/>
      <c r="E57" s="145"/>
      <c r="F57" s="145"/>
      <c r="G57" s="145"/>
    </row>
    <row r="58" spans="1:7" ht="18.95" customHeight="1" thickTop="1">
      <c r="A58" s="154">
        <v>1</v>
      </c>
      <c r="B58" s="147">
        <v>7</v>
      </c>
      <c r="C58" s="147">
        <v>7</v>
      </c>
      <c r="D58" s="147"/>
      <c r="E58" s="147"/>
      <c r="F58" s="147"/>
      <c r="G58" s="147"/>
    </row>
    <row r="59" spans="1:7" ht="18.95" customHeight="1">
      <c r="A59" s="154">
        <v>1</v>
      </c>
      <c r="B59" s="147">
        <v>1</v>
      </c>
      <c r="C59" s="147">
        <v>1</v>
      </c>
      <c r="D59" s="147"/>
      <c r="E59" s="147"/>
      <c r="F59" s="147"/>
      <c r="G59" s="147"/>
    </row>
    <row r="60" spans="1:7" ht="18.95" customHeight="1">
      <c r="A60" s="154">
        <v>5</v>
      </c>
      <c r="B60" s="147">
        <v>15</v>
      </c>
      <c r="C60" s="147">
        <v>15</v>
      </c>
      <c r="D60" s="147"/>
      <c r="E60" s="147"/>
      <c r="F60" s="147"/>
      <c r="G60" s="147"/>
    </row>
    <row r="61" spans="1:7" ht="18.95" customHeight="1">
      <c r="A61" s="154">
        <v>22</v>
      </c>
      <c r="B61" s="147">
        <v>400</v>
      </c>
      <c r="C61" s="147"/>
      <c r="D61" s="147"/>
      <c r="E61" s="147"/>
      <c r="F61" s="147"/>
      <c r="G61" s="147">
        <v>400</v>
      </c>
    </row>
    <row r="62" spans="1:7" s="150" customFormat="1" ht="28.5" customHeight="1">
      <c r="A62" s="148" t="s">
        <v>0</v>
      </c>
      <c r="B62" s="149">
        <f>SUM(B58:B61)</f>
        <v>423</v>
      </c>
      <c r="C62" s="149">
        <f>SUM(C58:C61)</f>
        <v>23</v>
      </c>
      <c r="D62" s="149">
        <f>SUM(D58:D61)</f>
        <v>0</v>
      </c>
      <c r="E62" s="149">
        <f>SUM(E58:E61)</f>
        <v>0</v>
      </c>
      <c r="F62" s="149">
        <f t="shared" ref="F62:G62" si="7">SUM(F58:F61)</f>
        <v>0</v>
      </c>
      <c r="G62" s="149">
        <f t="shared" si="7"/>
        <v>400</v>
      </c>
    </row>
    <row r="63" spans="1:7" ht="31.5" customHeight="1" thickBot="1">
      <c r="A63" s="144" t="s">
        <v>187</v>
      </c>
      <c r="B63" s="145"/>
      <c r="C63" s="145"/>
      <c r="D63" s="145"/>
      <c r="E63" s="145"/>
      <c r="F63" s="145"/>
      <c r="G63" s="145"/>
    </row>
    <row r="64" spans="1:7" ht="18.95" customHeight="1" thickTop="1">
      <c r="A64" s="146">
        <v>3</v>
      </c>
      <c r="B64" s="147">
        <v>500</v>
      </c>
      <c r="C64" s="147"/>
      <c r="D64" s="147"/>
      <c r="E64" s="147"/>
      <c r="F64" s="147">
        <v>500</v>
      </c>
      <c r="G64" s="147"/>
    </row>
    <row r="65" spans="1:7" ht="18.95" customHeight="1">
      <c r="A65" s="146">
        <v>3</v>
      </c>
      <c r="B65" s="147">
        <v>2</v>
      </c>
      <c r="C65" s="147">
        <v>2</v>
      </c>
      <c r="D65" s="147"/>
      <c r="E65" s="147"/>
      <c r="F65" s="147"/>
    </row>
    <row r="66" spans="1:7" ht="18.95" customHeight="1">
      <c r="A66" s="146">
        <v>9</v>
      </c>
      <c r="B66" s="147">
        <v>500</v>
      </c>
      <c r="C66" s="147"/>
      <c r="D66" s="147"/>
      <c r="E66" s="147"/>
      <c r="F66" s="147"/>
      <c r="G66" s="147">
        <v>500</v>
      </c>
    </row>
    <row r="67" spans="1:7" ht="18.95" customHeight="1">
      <c r="A67" s="146">
        <v>11</v>
      </c>
      <c r="B67" s="147">
        <v>66.239999999999995</v>
      </c>
      <c r="C67" s="147"/>
      <c r="D67" s="147"/>
      <c r="E67" s="147"/>
      <c r="F67" s="147"/>
      <c r="G67" s="147">
        <v>66.239999999999995</v>
      </c>
    </row>
    <row r="68" spans="1:7" ht="18.95" customHeight="1">
      <c r="A68" s="146">
        <v>12</v>
      </c>
      <c r="B68" s="147">
        <v>2000</v>
      </c>
      <c r="C68" s="147"/>
      <c r="D68" s="147"/>
      <c r="E68" s="147"/>
      <c r="F68" s="147"/>
      <c r="G68" s="147">
        <v>2000</v>
      </c>
    </row>
    <row r="69" spans="1:7" ht="18.95" customHeight="1">
      <c r="A69" s="146">
        <v>16</v>
      </c>
      <c r="B69" s="147">
        <v>226.39</v>
      </c>
      <c r="C69" s="147"/>
      <c r="D69" s="147">
        <v>226.39</v>
      </c>
      <c r="E69" s="147"/>
      <c r="F69" s="147"/>
      <c r="G69" s="147"/>
    </row>
    <row r="70" spans="1:7" ht="18.95" customHeight="1">
      <c r="A70" s="146">
        <v>24</v>
      </c>
      <c r="B70" s="147">
        <v>978.02</v>
      </c>
      <c r="C70" s="147"/>
      <c r="D70" s="147"/>
      <c r="E70" s="147"/>
      <c r="F70" s="147"/>
      <c r="G70" s="147">
        <v>978.02</v>
      </c>
    </row>
    <row r="71" spans="1:7" s="150" customFormat="1" ht="28.5" customHeight="1">
      <c r="A71" s="148" t="s">
        <v>0</v>
      </c>
      <c r="B71" s="149">
        <f>SUM(B64:B70)</f>
        <v>4272.6499999999996</v>
      </c>
      <c r="C71" s="149">
        <f>SUM(C64:C70)</f>
        <v>2</v>
      </c>
      <c r="D71" s="149">
        <f>SUM(D64:D70)</f>
        <v>226.39</v>
      </c>
      <c r="E71" s="149">
        <f t="shared" ref="E71" si="8">SUM(E64:E70)</f>
        <v>0</v>
      </c>
      <c r="F71" s="149">
        <f>SUM(F64:F70)</f>
        <v>500</v>
      </c>
      <c r="G71" s="149">
        <f>SUM(G64:G70)</f>
        <v>3544.2599999999998</v>
      </c>
    </row>
    <row r="72" spans="1:7" ht="31.5" customHeight="1" thickBot="1">
      <c r="A72" s="144" t="s">
        <v>188</v>
      </c>
      <c r="B72" s="145"/>
      <c r="C72" s="145"/>
      <c r="D72" s="145"/>
      <c r="E72" s="145"/>
      <c r="F72" s="145"/>
      <c r="G72" s="145"/>
    </row>
    <row r="73" spans="1:7" ht="18.95" customHeight="1" thickTop="1">
      <c r="A73" s="146">
        <v>1</v>
      </c>
      <c r="B73" s="147">
        <v>14</v>
      </c>
      <c r="C73" s="147">
        <v>14</v>
      </c>
      <c r="D73" s="147"/>
      <c r="E73" s="147"/>
      <c r="F73" s="147"/>
      <c r="G73" s="147"/>
    </row>
    <row r="74" spans="1:7" ht="18.95" customHeight="1">
      <c r="A74" s="146">
        <v>1</v>
      </c>
      <c r="B74" s="147">
        <v>1</v>
      </c>
      <c r="C74" s="147">
        <v>1</v>
      </c>
      <c r="D74" s="147"/>
      <c r="E74" s="147"/>
      <c r="F74" s="147"/>
      <c r="G74" s="147"/>
    </row>
    <row r="75" spans="1:7" ht="18.95" customHeight="1">
      <c r="A75" s="146">
        <v>3</v>
      </c>
      <c r="B75" s="147">
        <v>500</v>
      </c>
      <c r="C75" s="147"/>
      <c r="D75" s="147"/>
      <c r="E75" s="147"/>
      <c r="F75" s="147">
        <v>500</v>
      </c>
      <c r="G75" s="147"/>
    </row>
    <row r="76" spans="1:7" ht="18.95" customHeight="1">
      <c r="A76" s="146">
        <v>15</v>
      </c>
      <c r="B76" s="147">
        <v>2468</v>
      </c>
      <c r="C76" s="147"/>
      <c r="D76" s="147"/>
      <c r="E76" s="147"/>
      <c r="F76" s="147"/>
      <c r="G76" s="147">
        <v>2468</v>
      </c>
    </row>
    <row r="77" spans="1:7" ht="18.95" customHeight="1">
      <c r="A77" s="146">
        <v>18</v>
      </c>
      <c r="B77" s="147">
        <v>15</v>
      </c>
      <c r="C77" s="147">
        <v>15</v>
      </c>
      <c r="D77" s="147"/>
      <c r="E77" s="147"/>
      <c r="F77" s="147"/>
      <c r="G77" s="147"/>
    </row>
    <row r="78" spans="1:7" s="150" customFormat="1" ht="28.5" customHeight="1">
      <c r="A78" s="148" t="s">
        <v>0</v>
      </c>
      <c r="B78" s="149">
        <f>SUM(B73:B77)</f>
        <v>2998</v>
      </c>
      <c r="C78" s="149">
        <f t="shared" ref="C78:G78" si="9">SUM(C73:C77)</f>
        <v>30</v>
      </c>
      <c r="D78" s="149">
        <f t="shared" si="9"/>
        <v>0</v>
      </c>
      <c r="E78" s="149">
        <f t="shared" si="9"/>
        <v>0</v>
      </c>
      <c r="F78" s="149">
        <f t="shared" si="9"/>
        <v>500</v>
      </c>
      <c r="G78" s="149">
        <f t="shared" si="9"/>
        <v>2468</v>
      </c>
    </row>
    <row r="79" spans="1:7" ht="31.5" customHeight="1" thickBot="1">
      <c r="A79" s="144" t="s">
        <v>189</v>
      </c>
      <c r="B79" s="145"/>
      <c r="C79" s="145"/>
      <c r="D79" s="145"/>
      <c r="E79" s="145"/>
      <c r="F79" s="145"/>
      <c r="G79" s="145"/>
    </row>
    <row r="80" spans="1:7" ht="18.95" customHeight="1" thickTop="1">
      <c r="A80" s="146">
        <v>5</v>
      </c>
      <c r="B80" s="147">
        <v>500</v>
      </c>
      <c r="C80" s="147"/>
      <c r="D80" s="147"/>
      <c r="E80" s="147"/>
      <c r="F80" s="147">
        <v>500</v>
      </c>
      <c r="G80" s="147"/>
    </row>
    <row r="81" spans="1:7" ht="18.95" customHeight="1">
      <c r="A81" s="146">
        <v>25</v>
      </c>
      <c r="B81" s="147">
        <v>400</v>
      </c>
      <c r="C81" s="147"/>
      <c r="D81" s="147"/>
      <c r="E81" s="147"/>
      <c r="F81" s="147"/>
      <c r="G81" s="147">
        <v>400</v>
      </c>
    </row>
    <row r="82" spans="1:7" ht="18.95" customHeight="1">
      <c r="A82" s="146">
        <v>28</v>
      </c>
      <c r="B82" s="147">
        <v>1600</v>
      </c>
      <c r="C82" s="147"/>
      <c r="D82" s="147"/>
      <c r="E82" s="147"/>
      <c r="F82" s="147"/>
      <c r="G82" s="147">
        <v>1600</v>
      </c>
    </row>
    <row r="83" spans="1:7" s="150" customFormat="1" ht="28.5" customHeight="1">
      <c r="A83" s="148" t="s">
        <v>0</v>
      </c>
      <c r="B83" s="149">
        <f>SUM(B80:B82)</f>
        <v>2500</v>
      </c>
      <c r="C83" s="149">
        <f>SUM(C80:C82)</f>
        <v>0</v>
      </c>
      <c r="D83" s="149">
        <f>SUM(D80:D82)</f>
        <v>0</v>
      </c>
      <c r="E83" s="149">
        <f t="shared" ref="E83:G83" si="10">SUM(E80:E82)</f>
        <v>0</v>
      </c>
      <c r="F83" s="149">
        <f t="shared" si="10"/>
        <v>500</v>
      </c>
      <c r="G83" s="149">
        <f t="shared" si="10"/>
        <v>2000</v>
      </c>
    </row>
    <row r="84" spans="1:7" ht="31.5" customHeight="1" thickBot="1">
      <c r="A84" s="144" t="s">
        <v>190</v>
      </c>
      <c r="B84" s="145"/>
      <c r="C84" s="145"/>
      <c r="D84" s="145"/>
      <c r="E84" s="145"/>
      <c r="F84" s="145"/>
      <c r="G84" s="145"/>
    </row>
    <row r="85" spans="1:7" ht="18.95" customHeight="1" thickTop="1">
      <c r="A85" s="146">
        <v>2</v>
      </c>
      <c r="B85" s="147">
        <v>3.5</v>
      </c>
      <c r="C85" s="147">
        <v>3.5</v>
      </c>
      <c r="D85" s="147"/>
      <c r="E85" s="147"/>
      <c r="F85" s="147"/>
      <c r="G85" s="147"/>
    </row>
    <row r="86" spans="1:7" ht="18.95" customHeight="1">
      <c r="A86" s="146">
        <v>2</v>
      </c>
      <c r="B86" s="147">
        <v>1</v>
      </c>
      <c r="C86" s="147">
        <v>1</v>
      </c>
      <c r="D86" s="147"/>
      <c r="E86" s="147"/>
      <c r="F86" s="147"/>
      <c r="G86" s="147"/>
    </row>
    <row r="87" spans="1:7" ht="18.95" customHeight="1">
      <c r="A87" s="146">
        <v>4</v>
      </c>
      <c r="B87" s="147">
        <v>15</v>
      </c>
      <c r="C87" s="147">
        <v>15</v>
      </c>
      <c r="D87" s="147"/>
      <c r="E87" s="147"/>
      <c r="F87" s="147"/>
      <c r="G87" s="147"/>
    </row>
    <row r="88" spans="1:7" ht="18.95" customHeight="1">
      <c r="A88" s="146">
        <v>6</v>
      </c>
      <c r="B88" s="147">
        <v>2194.17</v>
      </c>
      <c r="C88" s="147"/>
      <c r="D88" s="147"/>
      <c r="E88" s="147">
        <v>2194.17</v>
      </c>
      <c r="F88" s="147"/>
      <c r="G88" s="147"/>
    </row>
    <row r="89" spans="1:7" ht="18.95" customHeight="1">
      <c r="A89" s="146">
        <v>11</v>
      </c>
      <c r="B89" s="147">
        <v>200</v>
      </c>
      <c r="C89" s="147"/>
      <c r="D89" s="147"/>
      <c r="E89" s="147"/>
      <c r="F89" s="147">
        <v>200</v>
      </c>
      <c r="G89" s="147"/>
    </row>
    <row r="90" spans="1:7" ht="18.95" customHeight="1">
      <c r="A90" s="146">
        <v>13</v>
      </c>
      <c r="B90" s="147">
        <v>500</v>
      </c>
      <c r="C90" s="147"/>
      <c r="D90" s="147"/>
      <c r="E90" s="147"/>
      <c r="F90" s="147">
        <v>500</v>
      </c>
      <c r="G90" s="147"/>
    </row>
    <row r="91" spans="1:7" ht="18.95" customHeight="1">
      <c r="A91" s="146">
        <v>13</v>
      </c>
      <c r="B91" s="147">
        <v>5222.01</v>
      </c>
      <c r="C91" s="147"/>
      <c r="D91" s="147"/>
      <c r="E91" s="147">
        <v>5222.01</v>
      </c>
      <c r="F91" s="147"/>
      <c r="G91" s="147"/>
    </row>
    <row r="92" spans="1:7" ht="18.95" customHeight="1">
      <c r="A92" s="146">
        <v>27</v>
      </c>
      <c r="B92" s="147">
        <v>2491.8000000000002</v>
      </c>
      <c r="C92" s="147"/>
      <c r="D92" s="147"/>
      <c r="E92" s="147"/>
      <c r="F92" s="147"/>
      <c r="G92" s="147">
        <v>2491.8000000000002</v>
      </c>
    </row>
    <row r="93" spans="1:7" s="150" customFormat="1" ht="28.5" customHeight="1">
      <c r="A93" s="148" t="s">
        <v>0</v>
      </c>
      <c r="B93" s="149">
        <f t="shared" ref="B93:G93" si="11">SUM(B85:B92)</f>
        <v>10627.48</v>
      </c>
      <c r="C93" s="149">
        <f t="shared" si="11"/>
        <v>19.5</v>
      </c>
      <c r="D93" s="149">
        <f t="shared" si="11"/>
        <v>0</v>
      </c>
      <c r="E93" s="149">
        <f t="shared" si="11"/>
        <v>7416.18</v>
      </c>
      <c r="F93" s="149">
        <f t="shared" si="11"/>
        <v>700</v>
      </c>
      <c r="G93" s="149">
        <f t="shared" si="11"/>
        <v>2491.8000000000002</v>
      </c>
    </row>
    <row r="94" spans="1:7" ht="28.5" customHeight="1"/>
    <row r="95" spans="1:7" ht="31.5" customHeight="1" thickBot="1">
      <c r="A95" s="144" t="s">
        <v>191</v>
      </c>
      <c r="B95" s="145"/>
      <c r="C95" s="145"/>
      <c r="D95" s="145"/>
      <c r="E95" s="145"/>
      <c r="F95" s="145"/>
      <c r="G95" s="145"/>
    </row>
    <row r="96" spans="1:7" ht="18.95" hidden="1" customHeight="1"/>
    <row r="97" spans="1:7" s="158" customFormat="1" ht="35.1" hidden="1" customHeight="1">
      <c r="A97" s="156" t="s">
        <v>192</v>
      </c>
      <c r="B97" s="157">
        <f>B7+B13+B20+B28+B37+B47+B56+B62+B71+B78+B83+B93</f>
        <v>43506.290000000008</v>
      </c>
      <c r="C97" s="157">
        <f t="shared" ref="C97:G97" si="12">C7+C13+C20+C28+C37+C47+C56+C62+C71+C78+C83+C93</f>
        <v>278.95</v>
      </c>
      <c r="D97" s="157">
        <f t="shared" si="12"/>
        <v>1324.77</v>
      </c>
      <c r="E97" s="157">
        <f t="shared" si="12"/>
        <v>23062.21</v>
      </c>
      <c r="F97" s="157">
        <f t="shared" si="12"/>
        <v>2985.94</v>
      </c>
      <c r="G97" s="157">
        <f t="shared" si="12"/>
        <v>15854.420000000002</v>
      </c>
    </row>
    <row r="98" spans="1:7" ht="18.95" hidden="1" customHeight="1"/>
    <row r="99" spans="1:7" ht="18.95" customHeight="1" thickTop="1"/>
    <row r="100" spans="1:7" ht="18.95" customHeight="1">
      <c r="A100" s="234" t="s">
        <v>266</v>
      </c>
    </row>
    <row r="109" spans="1:7" ht="18.95" customHeight="1" thickBot="1">
      <c r="A109" s="144" t="s">
        <v>258</v>
      </c>
      <c r="B109" s="145">
        <f>SUMIF($A:$A,"TOTAL",B:B)</f>
        <v>43506.290000000008</v>
      </c>
      <c r="C109" s="145">
        <f t="shared" ref="C109:G109" si="13">SUMIF($A:$A,"TOTAL",C:C)</f>
        <v>278.95</v>
      </c>
      <c r="D109" s="145">
        <f t="shared" si="13"/>
        <v>1324.77</v>
      </c>
      <c r="E109" s="145">
        <f t="shared" si="13"/>
        <v>23062.21</v>
      </c>
      <c r="F109" s="145">
        <f t="shared" si="13"/>
        <v>2985.94</v>
      </c>
      <c r="G109" s="145">
        <f t="shared" si="13"/>
        <v>15854.420000000002</v>
      </c>
    </row>
    <row r="110" spans="1:7" ht="18.95" customHeight="1" thickTop="1"/>
  </sheetData>
  <printOptions horizontalCentered="1" gridLines="1"/>
  <pageMargins left="0.23622047244094491" right="0.23622047244094491" top="0.94488188976377963" bottom="0.74803149606299213" header="0.31496062992125984" footer="0.31496062992125984"/>
  <pageSetup fitToHeight="0" orientation="landscape" horizontalDpi="4294967293" verticalDpi="0" r:id="rId1"/>
  <headerFooter>
    <oddHeader>&amp;C&amp;"Calibri,Normal"&amp;K000000ESGM 
2013 COMPTE ENTREPRISE
DÉBITS - CHÈQUES</oddHeader>
    <oddFooter>Page &amp;P de &amp;N</oddFooter>
  </headerFooter>
  <rowBreaks count="3" manualBreakCount="3">
    <brk id="28" max="16383" man="1"/>
    <brk id="56" max="16383" man="1"/>
    <brk id="8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2" tint="-0.749992370372631"/>
  </sheetPr>
  <dimension ref="A1:F22"/>
  <sheetViews>
    <sheetView workbookViewId="0">
      <selection activeCell="I16" sqref="I16"/>
    </sheetView>
  </sheetViews>
  <sheetFormatPr baseColWidth="10" defaultColWidth="11.42578125" defaultRowHeight="23.25" customHeight="1"/>
  <cols>
    <col min="1" max="1" width="17.28515625" style="95" customWidth="1"/>
    <col min="2" max="6" width="15.5703125" style="95" customWidth="1"/>
    <col min="7" max="16384" width="11.42578125" style="95"/>
  </cols>
  <sheetData>
    <row r="1" spans="1:6" ht="23.25" customHeight="1" thickTop="1">
      <c r="A1" s="260" t="s">
        <v>151</v>
      </c>
      <c r="B1" s="261"/>
      <c r="C1" s="261"/>
      <c r="D1" s="261"/>
      <c r="E1" s="261"/>
      <c r="F1" s="262"/>
    </row>
    <row r="2" spans="1:6" ht="23.25" customHeight="1">
      <c r="A2" s="96"/>
      <c r="B2" s="97" t="s">
        <v>152</v>
      </c>
      <c r="C2" s="97" t="s">
        <v>153</v>
      </c>
      <c r="D2" s="97" t="s">
        <v>154</v>
      </c>
      <c r="E2" s="97" t="s">
        <v>155</v>
      </c>
      <c r="F2" s="98" t="s">
        <v>156</v>
      </c>
    </row>
    <row r="3" spans="1:6" ht="23.25" customHeight="1">
      <c r="A3" s="99" t="s">
        <v>157</v>
      </c>
      <c r="B3" s="100">
        <v>32</v>
      </c>
      <c r="C3" s="100">
        <v>44</v>
      </c>
      <c r="D3" s="100">
        <v>56</v>
      </c>
      <c r="E3" s="100">
        <v>0</v>
      </c>
      <c r="F3" s="101">
        <v>36</v>
      </c>
    </row>
    <row r="4" spans="1:6" ht="23.25" customHeight="1">
      <c r="A4" s="99" t="s">
        <v>158</v>
      </c>
      <c r="B4" s="100">
        <v>42</v>
      </c>
      <c r="C4" s="100">
        <v>74</v>
      </c>
      <c r="D4" s="100">
        <v>33</v>
      </c>
      <c r="E4" s="100">
        <v>58</v>
      </c>
      <c r="F4" s="101">
        <v>5</v>
      </c>
    </row>
    <row r="5" spans="1:6" ht="23.25" customHeight="1">
      <c r="A5" s="99" t="s">
        <v>159</v>
      </c>
      <c r="B5" s="100">
        <v>33</v>
      </c>
      <c r="C5" s="100">
        <v>0</v>
      </c>
      <c r="D5" s="100">
        <v>0</v>
      </c>
      <c r="E5" s="100">
        <v>39</v>
      </c>
      <c r="F5" s="101">
        <v>0</v>
      </c>
    </row>
    <row r="6" spans="1:6" ht="23.25" customHeight="1">
      <c r="A6" s="99" t="s">
        <v>160</v>
      </c>
      <c r="B6" s="100">
        <v>0</v>
      </c>
      <c r="C6" s="100">
        <v>0</v>
      </c>
      <c r="D6" s="100">
        <v>67</v>
      </c>
      <c r="E6" s="100">
        <v>0</v>
      </c>
      <c r="F6" s="101">
        <v>39</v>
      </c>
    </row>
    <row r="7" spans="1:6" ht="23.25" customHeight="1">
      <c r="A7" s="99" t="s">
        <v>161</v>
      </c>
      <c r="B7" s="100">
        <v>41</v>
      </c>
      <c r="C7" s="100">
        <v>47</v>
      </c>
      <c r="D7" s="100">
        <v>0</v>
      </c>
      <c r="E7" s="100">
        <v>68</v>
      </c>
      <c r="F7" s="101">
        <v>78</v>
      </c>
    </row>
    <row r="8" spans="1:6" ht="23.25" customHeight="1">
      <c r="A8" s="99" t="s">
        <v>162</v>
      </c>
      <c r="B8" s="100">
        <v>45</v>
      </c>
      <c r="C8" s="100">
        <v>0</v>
      </c>
      <c r="D8" s="100">
        <v>0</v>
      </c>
      <c r="E8" s="100">
        <v>65</v>
      </c>
      <c r="F8" s="101">
        <v>45</v>
      </c>
    </row>
    <row r="9" spans="1:6" ht="23.25" customHeight="1">
      <c r="A9" s="99" t="s">
        <v>163</v>
      </c>
      <c r="B9" s="100">
        <v>0</v>
      </c>
      <c r="C9" s="100">
        <v>43</v>
      </c>
      <c r="D9" s="100">
        <v>0</v>
      </c>
      <c r="E9" s="100">
        <v>0</v>
      </c>
      <c r="F9" s="101">
        <v>0</v>
      </c>
    </row>
    <row r="10" spans="1:6" ht="23.25" customHeight="1">
      <c r="A10" s="99" t="s">
        <v>164</v>
      </c>
      <c r="B10" s="100">
        <v>53</v>
      </c>
      <c r="C10" s="100">
        <v>0</v>
      </c>
      <c r="D10" s="100">
        <v>57</v>
      </c>
      <c r="E10" s="100">
        <v>73</v>
      </c>
      <c r="F10" s="101">
        <v>0</v>
      </c>
    </row>
    <row r="11" spans="1:6" ht="23.25" customHeight="1">
      <c r="A11" s="99" t="s">
        <v>165</v>
      </c>
      <c r="B11" s="100">
        <v>57</v>
      </c>
      <c r="C11" s="100">
        <v>39</v>
      </c>
      <c r="D11" s="100">
        <v>34</v>
      </c>
      <c r="E11" s="100">
        <v>29</v>
      </c>
      <c r="F11" s="101">
        <v>0</v>
      </c>
    </row>
    <row r="12" spans="1:6" ht="30" customHeight="1">
      <c r="A12" s="102" t="s">
        <v>166</v>
      </c>
      <c r="B12" s="103"/>
      <c r="C12" s="103"/>
      <c r="D12" s="103"/>
      <c r="E12" s="103"/>
      <c r="F12" s="104"/>
    </row>
    <row r="13" spans="1:6" ht="42" customHeight="1" thickBot="1">
      <c r="A13" s="105" t="s">
        <v>167</v>
      </c>
      <c r="B13" s="106"/>
      <c r="C13" s="106"/>
      <c r="D13" s="106"/>
      <c r="E13" s="106"/>
      <c r="F13" s="107"/>
    </row>
    <row r="14" spans="1:6" ht="23.25" customHeight="1" thickTop="1"/>
    <row r="15" spans="1:6" ht="23.25" customHeight="1">
      <c r="A15" s="234" t="s">
        <v>266</v>
      </c>
    </row>
    <row r="19" spans="1:6" s="206" customFormat="1" ht="23.25" customHeight="1">
      <c r="A19" s="206" t="s">
        <v>258</v>
      </c>
    </row>
    <row r="20" spans="1:6" ht="48" customHeight="1">
      <c r="A20" s="102" t="s">
        <v>166</v>
      </c>
      <c r="B20" s="103">
        <f>AVERAGE(B3:B11)</f>
        <v>33.666666666666664</v>
      </c>
      <c r="C20" s="103">
        <f t="shared" ref="C20:F20" si="0">AVERAGE(C3:C11)</f>
        <v>27.444444444444443</v>
      </c>
      <c r="D20" s="103">
        <f t="shared" si="0"/>
        <v>27.444444444444443</v>
      </c>
      <c r="E20" s="103">
        <f t="shared" si="0"/>
        <v>36.888888888888886</v>
      </c>
      <c r="F20" s="104">
        <f t="shared" si="0"/>
        <v>22.555555555555557</v>
      </c>
    </row>
    <row r="21" spans="1:6" ht="48" customHeight="1" thickBot="1">
      <c r="A21" s="105" t="s">
        <v>167</v>
      </c>
      <c r="B21" s="106">
        <f>AVERAGEIF(B3:B11,"&lt;&gt;0",B3:B11)</f>
        <v>43.285714285714285</v>
      </c>
      <c r="C21" s="106">
        <f t="shared" ref="C21:F21" si="1">AVERAGEIF(C3:C11,"&lt;&gt;0",C3:C11)</f>
        <v>49.4</v>
      </c>
      <c r="D21" s="106">
        <f t="shared" si="1"/>
        <v>49.4</v>
      </c>
      <c r="E21" s="106">
        <f t="shared" si="1"/>
        <v>55.333333333333336</v>
      </c>
      <c r="F21" s="107">
        <f t="shared" si="1"/>
        <v>40.6</v>
      </c>
    </row>
    <row r="22" spans="1:6" ht="23.25" customHeight="1" thickTop="1"/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Employés</vt:lpstr>
      <vt:lpstr>TRANSPOSER</vt:lpstr>
      <vt:lpstr>Révision 1</vt:lpstr>
      <vt:lpstr>Taux</vt:lpstr>
      <vt:lpstr>Ref.Absolues+Relatives</vt:lpstr>
      <vt:lpstr>DatesASaisir</vt:lpstr>
      <vt:lpstr>Statistiques</vt:lpstr>
      <vt:lpstr>SOMME.SI</vt:lpstr>
      <vt:lpstr>Moyenne.si</vt:lpstr>
      <vt:lpstr>Math&amp;Trigo</vt:lpstr>
      <vt:lpstr>Texte</vt:lpstr>
      <vt:lpstr>Convertir</vt:lpstr>
      <vt:lpstr>Jours fériés</vt:lpstr>
    </vt:vector>
  </TitlesOfParts>
  <Company>Clichy Gestion 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</dc:creator>
  <cp:lastModifiedBy>Murielle Richard</cp:lastModifiedBy>
  <cp:lastPrinted>2021-01-08T20:07:54Z</cp:lastPrinted>
  <dcterms:created xsi:type="dcterms:W3CDTF">2005-03-24T02:00:13Z</dcterms:created>
  <dcterms:modified xsi:type="dcterms:W3CDTF">2021-04-21T18:38:17Z</dcterms:modified>
</cp:coreProperties>
</file>