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À CORRIGER\Exercises_Excel Advanced_2023\"/>
    </mc:Choice>
  </mc:AlternateContent>
  <xr:revisionPtr revIDLastSave="0" documentId="13_ncr:1_{0A44F8BA-9B9B-4E9C-9DDA-70388C689B3F}" xr6:coauthVersionLast="47" xr6:coauthVersionMax="47" xr10:uidLastSave="{00000000-0000-0000-0000-000000000000}"/>
  <bookViews>
    <workbookView xWindow="-108" yWindow="-108" windowWidth="23256" windowHeight="12456" xr2:uid="{56633677-0503-4CDF-923A-898391B3451D}"/>
  </bookViews>
  <sheets>
    <sheet name="INVOICE" sheetId="7" r:id="rId1"/>
    <sheet name="CUSTOMERS" sheetId="4" r:id="rId2"/>
    <sheet name="INVENTORY" sheetId="6" r:id="rId3"/>
    <sheet name="DISCOUNTS - FEES" sheetId="10" r:id="rId4"/>
    <sheet name="INVOICE- ANSWER" sheetId="11" r:id="rId5"/>
  </sheets>
  <definedNames>
    <definedName name="_xlnm._FilterDatabase" localSheetId="1" hidden="1">CUSTOMERS!$G$34:$G$35</definedName>
    <definedName name="Clients">CUSTOMERS!$A$1:$L$31</definedName>
    <definedName name="Inventaire">INVENTORY!$A$1:$F$112</definedName>
    <definedName name="NoClients">CUSTOMERS!$A$2:$A$31</definedName>
    <definedName name="NoFilm">INVENTORY!$A$2:$A$112</definedName>
    <definedName name="rabais">'DISCOUNTS - FEES'!$A$2:$F$3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5" i="11" l="1"/>
  <c r="G25" i="11"/>
  <c r="C25" i="11"/>
  <c r="H24" i="11"/>
  <c r="G24" i="11"/>
  <c r="C24" i="11"/>
  <c r="H23" i="11"/>
  <c r="G23" i="11"/>
  <c r="C23" i="11"/>
  <c r="H22" i="11"/>
  <c r="G22" i="11"/>
  <c r="C22" i="11"/>
  <c r="H21" i="11"/>
  <c r="G21" i="11"/>
  <c r="C21" i="11"/>
  <c r="H20" i="11"/>
  <c r="G20" i="11"/>
  <c r="C20" i="11"/>
  <c r="H19" i="11"/>
  <c r="G19" i="11"/>
  <c r="C19" i="11"/>
  <c r="H18" i="11"/>
  <c r="G18" i="11"/>
  <c r="C18" i="11"/>
  <c r="H17" i="11"/>
  <c r="G17" i="11"/>
  <c r="C17" i="11"/>
  <c r="H16" i="11"/>
  <c r="G16" i="11"/>
  <c r="C16" i="11"/>
  <c r="H15" i="11"/>
  <c r="G15" i="11"/>
  <c r="C15" i="11"/>
  <c r="H14" i="11"/>
  <c r="G14" i="11"/>
  <c r="C14" i="11"/>
  <c r="G13" i="11"/>
  <c r="H13" i="11" s="1"/>
  <c r="C13" i="11"/>
  <c r="G12" i="11"/>
  <c r="H12" i="11" s="1"/>
  <c r="C12" i="11"/>
  <c r="F9" i="11"/>
  <c r="B9" i="11"/>
  <c r="H8" i="11"/>
  <c r="H27" i="11" s="1"/>
  <c r="B8" i="11"/>
  <c r="F7" i="11"/>
  <c r="B7" i="11"/>
  <c r="F6" i="11"/>
  <c r="B6" i="11"/>
  <c r="B5" i="11"/>
  <c r="H26" i="11" l="1"/>
  <c r="H28" i="11" s="1"/>
  <c r="H27" i="7"/>
  <c r="H29" i="7"/>
  <c r="H30" i="7"/>
  <c r="H31" i="7"/>
  <c r="H29" i="11" l="1"/>
  <c r="H30" i="11" s="1"/>
  <c r="C25" i="7"/>
  <c r="H31" i="11" l="1"/>
  <c r="H32" i="11"/>
  <c r="H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7B1EB1D6-198B-4E48-8DCC-F94AE2CF0D8A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Entrez la date du jour
</t>
        </r>
        <r>
          <rPr>
            <b/>
            <sz val="9"/>
            <color indexed="81"/>
            <rFont val="Tahoma"/>
            <family val="2"/>
          </rPr>
          <t>CTRL + 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639134FB-067D-4199-974C-AEAFC8F16D6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YOUR SHEET IS PROTECTED, THERE IS NO PASSWORD</t>
        </r>
      </text>
    </comment>
    <comment ref="C13" authorId="0" shapeId="0" xr:uid="{D63D315E-E187-4BD8-9515-5E1BE72A2F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Voir 2 réponse possible
Rien ""
Ou formule ESTVIDE</t>
        </r>
      </text>
    </comment>
  </commentList>
</comments>
</file>

<file path=xl/sharedStrings.xml><?xml version="1.0" encoding="utf-8"?>
<sst xmlns="http://schemas.openxmlformats.org/spreadsheetml/2006/main" count="777" uniqueCount="421">
  <si>
    <t>Sylvie</t>
  </si>
  <si>
    <t>Favreau</t>
  </si>
  <si>
    <t>Yanick</t>
  </si>
  <si>
    <t>(450) 688-7807</t>
  </si>
  <si>
    <t>(450) 688-7800</t>
  </si>
  <si>
    <t>NoFilm</t>
  </si>
  <si>
    <t>F</t>
  </si>
  <si>
    <t>Retour au bercail</t>
  </si>
  <si>
    <t>Les chutes Mulholland</t>
  </si>
  <si>
    <t>Action</t>
  </si>
  <si>
    <t>Crash</t>
  </si>
  <si>
    <t>La ligne verte</t>
  </si>
  <si>
    <t>Parc Jurassique 1</t>
  </si>
  <si>
    <t>L'Homme bicentenaire</t>
  </si>
  <si>
    <t>Sleepy Hollow</t>
  </si>
  <si>
    <t>La messagère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</si>
  <si>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</si>
  <si>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</si>
  <si>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</si>
  <si>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</si>
  <si>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</si>
  <si>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</si>
  <si>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</si>
  <si>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</si>
  <si>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</si>
  <si>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</si>
  <si>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</si>
  <si>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</si>
  <si>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</si>
  <si>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</si>
  <si>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</si>
  <si>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</si>
  <si>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</si>
  <si>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</si>
  <si>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</si>
  <si>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</si>
  <si>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</si>
  <si>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</si>
  <si>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</si>
  <si>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</si>
  <si>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</si>
  <si>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</si>
  <si>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</si>
  <si>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</si>
  <si>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</si>
  <si>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</si>
  <si>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</si>
  <si>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</si>
  <si>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</si>
  <si>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</si>
  <si>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</si>
  <si>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</si>
  <si>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</si>
  <si>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</si>
  <si>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</si>
  <si>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</si>
  <si>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</si>
  <si>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</si>
  <si>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</si>
  <si>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</si>
  <si>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Adulte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</si>
  <si>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</si>
  <si>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</si>
  <si>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</si>
  <si>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</si>
  <si>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</si>
  <si>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</si>
  <si>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</si>
  <si>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</si>
  <si>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</si>
  <si>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</si>
  <si>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</si>
  <si>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</si>
  <si>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</si>
  <si>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</si>
  <si>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</si>
  <si>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</si>
  <si>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</si>
  <si>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</si>
  <si>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</si>
  <si>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</si>
  <si>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</si>
  <si>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</si>
  <si>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</si>
  <si>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</si>
  <si>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</si>
  <si>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</si>
  <si>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</si>
  <si>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</si>
  <si>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</si>
  <si>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</si>
  <si>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</si>
  <si>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</si>
  <si>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</si>
  <si>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</si>
  <si>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iPodVidéo</t>
  </si>
  <si>
    <t>(514) 352-5433</t>
  </si>
  <si>
    <t>CL06-014</t>
  </si>
  <si>
    <t>BOUQUET GARNI</t>
  </si>
  <si>
    <t>7700, rue Ronceray</t>
  </si>
  <si>
    <t>H1K 3W7</t>
  </si>
  <si>
    <t>Paquet</t>
  </si>
  <si>
    <t>Vany</t>
  </si>
  <si>
    <t>(450) 473-0674</t>
  </si>
  <si>
    <t>CL06-015</t>
  </si>
  <si>
    <t>JARDIN CHOW MEIN</t>
  </si>
  <si>
    <t>405, rue Bonneau</t>
  </si>
  <si>
    <t>H7H 2N1</t>
  </si>
  <si>
    <t>Chevalier</t>
  </si>
  <si>
    <t>Eric</t>
  </si>
  <si>
    <t>(514) 329-4914</t>
  </si>
  <si>
    <t>CL06-016</t>
  </si>
  <si>
    <t>LE SAMUEL</t>
  </si>
  <si>
    <t>1225, 1e Avenue</t>
  </si>
  <si>
    <t>H2P 2Y6</t>
  </si>
  <si>
    <t>Massé</t>
  </si>
  <si>
    <t>Louise</t>
  </si>
  <si>
    <t>(450) 437-9229</t>
  </si>
  <si>
    <t>CL06-017</t>
  </si>
  <si>
    <t>L'ANCÊTRE</t>
  </si>
  <si>
    <t>2526, rue Tucker</t>
  </si>
  <si>
    <t>H9R 4T6</t>
  </si>
  <si>
    <t>Noël</t>
  </si>
  <si>
    <t>Dany</t>
  </si>
  <si>
    <t>(450) 461-3246</t>
  </si>
  <si>
    <t>(450) 461-3333</t>
  </si>
  <si>
    <t>LE SAINT-MATHIEU</t>
  </si>
  <si>
    <t>4545, rue Coolbrooke</t>
  </si>
  <si>
    <t>H9P 2H7</t>
  </si>
  <si>
    <t>Roy</t>
  </si>
  <si>
    <t>Ginette</t>
  </si>
  <si>
    <t>(819) 623-6672</t>
  </si>
  <si>
    <t>CL06-019</t>
  </si>
  <si>
    <t>RIO PIZZA</t>
  </si>
  <si>
    <t>1152, boulevard Lapinière</t>
  </si>
  <si>
    <t>J4V 3T2</t>
  </si>
  <si>
    <t>Émond</t>
  </si>
  <si>
    <t>(450) 433-8842</t>
  </si>
  <si>
    <t>CL06-020</t>
  </si>
  <si>
    <t>LE BUFFET MAISON KIRIN</t>
  </si>
  <si>
    <t>215, rue de la Poudrière</t>
  </si>
  <si>
    <t>H4G 3J5</t>
  </si>
  <si>
    <t>Meilleur</t>
  </si>
  <si>
    <t>Stéphanie</t>
  </si>
  <si>
    <t>(450) 475-7981</t>
  </si>
  <si>
    <t>(450) 475-7988</t>
  </si>
  <si>
    <t>CL06-021</t>
  </si>
  <si>
    <t>BUFFET KIRIN</t>
  </si>
  <si>
    <t>4885, rue Grey</t>
  </si>
  <si>
    <t>H3P 8Y6</t>
  </si>
  <si>
    <t>Nadeau</t>
  </si>
  <si>
    <t>(450) 477-8960</t>
  </si>
  <si>
    <t>CL06-022</t>
  </si>
  <si>
    <t>RESTAURANT ST-BRUNO</t>
  </si>
  <si>
    <t>779, rue Audette</t>
  </si>
  <si>
    <t>H7E 2Y1</t>
  </si>
  <si>
    <t>Boutin</t>
  </si>
  <si>
    <t>Claude</t>
  </si>
  <si>
    <t>(514) 735-6726</t>
  </si>
  <si>
    <t>CL06-023</t>
  </si>
  <si>
    <t>CHEZ JULIEN</t>
  </si>
  <si>
    <t>7380, rue Grenier</t>
  </si>
  <si>
    <t>H7P 4T6</t>
  </si>
  <si>
    <t>Robitaille</t>
  </si>
  <si>
    <t>Pierre</t>
  </si>
  <si>
    <t>(514) 648-3657</t>
  </si>
  <si>
    <t>CL06-024</t>
  </si>
  <si>
    <t>CRÊPERIE ST-JEAN</t>
  </si>
  <si>
    <t>12, rue Vesinet</t>
  </si>
  <si>
    <t>Montréal</t>
  </si>
  <si>
    <t>H2V 3L3</t>
  </si>
  <si>
    <t>Longchamps</t>
  </si>
  <si>
    <t>Ghyslain</t>
  </si>
  <si>
    <t>(450) 657-0535</t>
  </si>
  <si>
    <t>(450) 657-0533</t>
  </si>
  <si>
    <t>CL06-025</t>
  </si>
  <si>
    <t>PACINI</t>
  </si>
  <si>
    <t>7300, rue Newman</t>
  </si>
  <si>
    <t>H8S 6T8</t>
  </si>
  <si>
    <t>Tétreault</t>
  </si>
  <si>
    <t>(514) 337-1362</t>
  </si>
  <si>
    <t>(514) 337-1366</t>
  </si>
  <si>
    <t>CL06-026</t>
  </si>
  <si>
    <t>PIZZA RIVE-SUD</t>
  </si>
  <si>
    <t>6953, rue Everest</t>
  </si>
  <si>
    <t>H8T 6E5</t>
  </si>
  <si>
    <t>Thiboutot</t>
  </si>
  <si>
    <t>Jean-Yves</t>
  </si>
  <si>
    <t>(514) 354-4740</t>
  </si>
  <si>
    <t>(514) 354-4744</t>
  </si>
  <si>
    <t>CL06-027</t>
  </si>
  <si>
    <t>AU VIEUX FORT</t>
  </si>
  <si>
    <t>8650, rue Kingsley</t>
  </si>
  <si>
    <t>H3P 2Y7</t>
  </si>
  <si>
    <t>Paradis</t>
  </si>
  <si>
    <t>Maria</t>
  </si>
  <si>
    <t>(450) 961-2976</t>
  </si>
  <si>
    <t>(450) 961-2977</t>
  </si>
  <si>
    <t>CL06-028</t>
  </si>
  <si>
    <t>ST-HUBERT PIZZA</t>
  </si>
  <si>
    <t>2390, chemin Riverside</t>
  </si>
  <si>
    <t>Saint-Laurent</t>
  </si>
  <si>
    <t>J3E 4R5</t>
  </si>
  <si>
    <t>Leblanc</t>
  </si>
  <si>
    <t>Bruno</t>
  </si>
  <si>
    <t>(450) 562-4805</t>
  </si>
  <si>
    <t>(450) 562-4800</t>
  </si>
  <si>
    <t>CL06-029</t>
  </si>
  <si>
    <t>MAISON DE JADE</t>
  </si>
  <si>
    <t>3440, boulevard LaSalle</t>
  </si>
  <si>
    <t>H4P 3P9</t>
  </si>
  <si>
    <t>Sauvé</t>
  </si>
  <si>
    <t>Karl</t>
  </si>
  <si>
    <t>(450) 965-2010</t>
  </si>
  <si>
    <t>(450) 965-2000</t>
  </si>
  <si>
    <t>CL06-030</t>
  </si>
  <si>
    <t>JENNINA PIZZERIA</t>
  </si>
  <si>
    <t>2389, rue Sexton</t>
  </si>
  <si>
    <t>J3E 5T6</t>
  </si>
  <si>
    <t>TOTAL</t>
  </si>
  <si>
    <t>DATE:</t>
  </si>
  <si>
    <t>CL06-018</t>
  </si>
  <si>
    <t xml:space="preserve">No </t>
  </si>
  <si>
    <t>Province</t>
  </si>
  <si>
    <t>Fax</t>
  </si>
  <si>
    <t>CL06-001</t>
  </si>
  <si>
    <t>BISTRO DES BIÈRES BELGES</t>
  </si>
  <si>
    <t>7886, rue San Francisco</t>
  </si>
  <si>
    <t>Boucherville</t>
  </si>
  <si>
    <t>Québec</t>
  </si>
  <si>
    <t>J3T 4R8</t>
  </si>
  <si>
    <t>Laguë</t>
  </si>
  <si>
    <t>Anne-Marie</t>
  </si>
  <si>
    <t>(450) 479-1174</t>
  </si>
  <si>
    <t>CL06-002</t>
  </si>
  <si>
    <t>BISTRO LE VIEUX BOURGOGNE</t>
  </si>
  <si>
    <t>7676, boulevard Cavendish</t>
  </si>
  <si>
    <t>H3P 5T6</t>
  </si>
  <si>
    <t>Roux</t>
  </si>
  <si>
    <t>Guylaine</t>
  </si>
  <si>
    <t>(514) 388-4846</t>
  </si>
  <si>
    <t>CL06-003</t>
  </si>
  <si>
    <t>BOSTON PIZZA</t>
  </si>
  <si>
    <t>9534, rue Belleville</t>
  </si>
  <si>
    <t>J3P 7V5</t>
  </si>
  <si>
    <t>Langlois</t>
  </si>
  <si>
    <t>Carole</t>
  </si>
  <si>
    <t>(450) 621-6662</t>
  </si>
  <si>
    <t>CL06-004</t>
  </si>
  <si>
    <t>BISTRO SIR WILFRID</t>
  </si>
  <si>
    <t>9400, rue Earle</t>
  </si>
  <si>
    <t>H4W 4S3</t>
  </si>
  <si>
    <t>Pelletier</t>
  </si>
  <si>
    <t>Catherine</t>
  </si>
  <si>
    <t>(514) 597-0402</t>
  </si>
  <si>
    <t>CL06-005</t>
  </si>
  <si>
    <t>ALEXANDRE</t>
  </si>
  <si>
    <t>6848, rue Dufferin</t>
  </si>
  <si>
    <t>H4T 5T5</t>
  </si>
  <si>
    <t>Rouleau</t>
  </si>
  <si>
    <t>Marc-André</t>
  </si>
  <si>
    <t>(450) 965-8331</t>
  </si>
  <si>
    <t>CL06-006</t>
  </si>
  <si>
    <t>QUEUE DE CHEVAL</t>
  </si>
  <si>
    <t>4532, boulevard Lapinière</t>
  </si>
  <si>
    <t>Brossard</t>
  </si>
  <si>
    <t>J4V 3N2</t>
  </si>
  <si>
    <t>Jalbert</t>
  </si>
  <si>
    <t>Karine</t>
  </si>
  <si>
    <t>(450) 478-8122</t>
  </si>
  <si>
    <t>CL06-007</t>
  </si>
  <si>
    <t>RESTAURANT DU VIEUX PORT</t>
  </si>
  <si>
    <t>5203, rue Durocher</t>
  </si>
  <si>
    <t>H2V 3Y5</t>
  </si>
  <si>
    <t>Mackay</t>
  </si>
  <si>
    <t>Jean-François</t>
  </si>
  <si>
    <t>(450) 433-5010</t>
  </si>
  <si>
    <t>CL06-008</t>
  </si>
  <si>
    <t>MODAVIE</t>
  </si>
  <si>
    <t>7372, rue Forbes</t>
  </si>
  <si>
    <t>H7S 3T6</t>
  </si>
  <si>
    <t>Lecours</t>
  </si>
  <si>
    <t>Caroline</t>
  </si>
  <si>
    <t>(450) 433-1224</t>
  </si>
  <si>
    <t>CL06-009</t>
  </si>
  <si>
    <t>RAMPART</t>
  </si>
  <si>
    <t>5800, 32e Avenue</t>
  </si>
  <si>
    <t>Laval</t>
  </si>
  <si>
    <t>H9P 2Y7</t>
  </si>
  <si>
    <t>Valiquette</t>
  </si>
  <si>
    <t>Lise</t>
  </si>
  <si>
    <t>(514) 354-1024</t>
  </si>
  <si>
    <t>CL06-010</t>
  </si>
  <si>
    <t>AIX</t>
  </si>
  <si>
    <t>8957, rue Strathmore</t>
  </si>
  <si>
    <t>J3E 4R8</t>
  </si>
  <si>
    <t>Gagnon</t>
  </si>
  <si>
    <t>Yves</t>
  </si>
  <si>
    <t>(450) 449-5422</t>
  </si>
  <si>
    <t>CL06-011</t>
  </si>
  <si>
    <t>VERSES</t>
  </si>
  <si>
    <t>1475, rue Antonio</t>
  </si>
  <si>
    <t>Longueuil</t>
  </si>
  <si>
    <t>H7M 4C8</t>
  </si>
  <si>
    <t>Charland</t>
  </si>
  <si>
    <t>Diane</t>
  </si>
  <si>
    <t>(450) 430-9920</t>
  </si>
  <si>
    <t>CL06-012</t>
  </si>
  <si>
    <t>TIKI SUN</t>
  </si>
  <si>
    <t>2649, rue Panama</t>
  </si>
  <si>
    <t>J5P 3T8</t>
  </si>
  <si>
    <t>Mailloux</t>
  </si>
  <si>
    <t>Julie</t>
  </si>
  <si>
    <t>(450) 621-1420</t>
  </si>
  <si>
    <t>CL06-013</t>
  </si>
  <si>
    <t>RESTAURANT ADAMO</t>
  </si>
  <si>
    <t>8878, rue Chestre</t>
  </si>
  <si>
    <t>H3R 4R5</t>
  </si>
  <si>
    <t>Moreau</t>
  </si>
  <si>
    <t>Steve</t>
  </si>
  <si>
    <t>Complot meurtrier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</si>
  <si>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</si>
  <si>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</si>
  <si>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</si>
  <si>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</si>
  <si>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</si>
  <si>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</si>
  <si>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Les pieds dans le vide</t>
  </si>
  <si>
    <t>Shorts</t>
  </si>
  <si>
    <t>polytechnique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</si>
  <si>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</si>
  <si>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</si>
  <si>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</si>
  <si>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</si>
  <si>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</si>
  <si>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</si>
  <si>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Harry Potter, la coupe de feu</t>
  </si>
  <si>
    <t>Harry Potter et l'ordre du Phénix</t>
  </si>
  <si>
    <t>Spider-Man 3</t>
  </si>
  <si>
    <t>La dernière Légion</t>
  </si>
  <si>
    <t>La planète en feu</t>
  </si>
  <si>
    <t>Harry Potter, Prince de sang mêlé</t>
  </si>
  <si>
    <t>Chloé</t>
  </si>
  <si>
    <t>C'est compliqué</t>
  </si>
  <si>
    <t>Noël en famille</t>
  </si>
  <si>
    <t>(450) 479-2574</t>
  </si>
  <si>
    <t>(514) 390-4846</t>
  </si>
  <si>
    <t>(450) 621-2222</t>
  </si>
  <si>
    <t>(514) 587-0402</t>
  </si>
  <si>
    <t>(450) 666-8331</t>
  </si>
  <si>
    <t>(450) 896-8122</t>
  </si>
  <si>
    <t>(450) 455-5010</t>
  </si>
  <si>
    <t>(450) 444-1224</t>
  </si>
  <si>
    <t>(514) 355-1024</t>
  </si>
  <si>
    <t>(450) 889-5422</t>
  </si>
  <si>
    <t>(450) 930-9920</t>
  </si>
  <si>
    <t>(450) 666-1420</t>
  </si>
  <si>
    <t>(514) 378-5433</t>
  </si>
  <si>
    <t>(450) 777-0674</t>
  </si>
  <si>
    <t>(514) 929-4914</t>
  </si>
  <si>
    <t>(450) 333-9233</t>
  </si>
  <si>
    <t>(819) 693-6673</t>
  </si>
  <si>
    <t>(450) 433-4444</t>
  </si>
  <si>
    <t>(450) 888-8961</t>
  </si>
  <si>
    <t>(514) 788-6726</t>
  </si>
  <si>
    <t>(514) 633-3657</t>
  </si>
  <si>
    <t>PROVINCE : (5)</t>
  </si>
  <si>
    <t>FAX: (11)</t>
  </si>
  <si>
    <t>CONTACT:(7-8-9)</t>
  </si>
  <si>
    <t>CTRL + ;</t>
  </si>
  <si>
    <t>iPodVideo</t>
  </si>
  <si>
    <t>INVOICE NO.</t>
  </si>
  <si>
    <t>PHONE.: (10)</t>
  </si>
  <si>
    <t>SOLD TO :(2)</t>
  </si>
  <si>
    <t>ADDRESS : (3)</t>
  </si>
  <si>
    <t>CITY : (4)</t>
  </si>
  <si>
    <t>P.C. (6)</t>
  </si>
  <si>
    <t>DELIVERY</t>
  </si>
  <si>
    <t>AMOUNT</t>
  </si>
  <si>
    <t>No. MOVIE</t>
  </si>
  <si>
    <t>MOVIE TITLE</t>
  </si>
  <si>
    <t>PRICE</t>
  </si>
  <si>
    <t>YOUR CHOICE</t>
  </si>
  <si>
    <r>
      <rPr>
        <b/>
        <sz val="14"/>
        <rFont val="Arial Black"/>
        <family val="2"/>
      </rPr>
      <t>iPodVidéo</t>
    </r>
    <r>
      <rPr>
        <b/>
        <sz val="20"/>
        <rFont val="Arial Black"/>
        <family val="2"/>
      </rPr>
      <t xml:space="preserve">
</t>
    </r>
    <r>
      <rPr>
        <b/>
        <sz val="10"/>
        <rFont val="Arial"/>
        <family val="2"/>
      </rPr>
      <t>3308 RUE LACORADAIRE
MONTREAL  (QUEBEC) H1N 2N3</t>
    </r>
    <r>
      <rPr>
        <b/>
        <sz val="11"/>
        <rFont val="Arial"/>
        <family val="2"/>
      </rPr>
      <t xml:space="preserve">
</t>
    </r>
    <r>
      <rPr>
        <b/>
        <sz val="9"/>
        <rFont val="Arial"/>
        <family val="2"/>
      </rPr>
      <t xml:space="preserve">             
info@ipodvideo.com</t>
    </r>
    <r>
      <rPr>
        <b/>
        <sz val="11"/>
        <rFont val="Arial"/>
        <family val="2"/>
      </rPr>
      <t xml:space="preserve">
514-493-0885</t>
    </r>
  </si>
  <si>
    <t>PAYMENT MODE</t>
  </si>
  <si>
    <t>SUBTOTAL</t>
  </si>
  <si>
    <t>COST BEFORE TAX</t>
  </si>
  <si>
    <t>GST NO.# 110101010</t>
  </si>
  <si>
    <t>QST NO.# 102456441</t>
  </si>
  <si>
    <t>GST</t>
  </si>
  <si>
    <t>QST</t>
  </si>
  <si>
    <t>NO. CUSTOMER:</t>
  </si>
  <si>
    <t>Company</t>
  </si>
  <si>
    <t>Address</t>
  </si>
  <si>
    <t>City</t>
  </si>
  <si>
    <t>Title</t>
  </si>
  <si>
    <t>Last name</t>
  </si>
  <si>
    <t>First name</t>
  </si>
  <si>
    <t>Phone</t>
  </si>
  <si>
    <t>P.C.</t>
  </si>
  <si>
    <t>Mrs.</t>
  </si>
  <si>
    <t>Mr.</t>
  </si>
  <si>
    <t>Delivery</t>
  </si>
  <si>
    <t>NO</t>
  </si>
  <si>
    <t>YES</t>
  </si>
  <si>
    <t>Cost</t>
  </si>
  <si>
    <t>Category</t>
  </si>
  <si>
    <t>Cat.
Age</t>
  </si>
  <si>
    <t>Language</t>
  </si>
  <si>
    <t>E</t>
  </si>
  <si>
    <t>Comedy</t>
  </si>
  <si>
    <t>Cartoons</t>
  </si>
  <si>
    <t>Drama</t>
  </si>
  <si>
    <t>General</t>
  </si>
  <si>
    <t>Horror</t>
  </si>
  <si>
    <t>Amount Purchases</t>
  </si>
  <si>
    <t>Discount</t>
  </si>
  <si>
    <t>If Delivery Costs</t>
  </si>
  <si>
    <t>DISCOUNT: (depending on the purchase amount shown on table Discount)</t>
  </si>
  <si>
    <t>Delivery: (according to the purchase amount shown on table Fees)</t>
  </si>
  <si>
    <t>DISCOUNT : (depending on the purchase amount shown on table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</si>
</sst>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[$-C0C]d\ mmmm\,\ yyyy;@"/>
    <numFmt numFmtId="166" formatCode="#,##0.00\ &quot;$&quot;;\(#,##0.00\ &quot;$&quot;\)"/>
    <numFmt numFmtId="167" formatCode="0.000%"/>
    <numFmt numFmtId="168" formatCode="_-* #,##0\ &quot;$&quot;_-;_-* #,##0\ &quot;$&quot;\-;_-* &quot;-&quot;??\ &quot;$&quot;_-;_-@_-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b/>
      <u val="doubleAccounting"/>
      <sz val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36"/>
      <name val="Arial Black"/>
      <family val="2"/>
    </font>
    <font>
      <b/>
      <sz val="20"/>
      <name val="Arial Black"/>
      <family val="2"/>
    </font>
    <font>
      <b/>
      <sz val="14"/>
      <name val="Arial Black"/>
      <family val="2"/>
    </font>
    <font>
      <b/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/>
      </patternFill>
    </fill>
    <fill>
      <patternFill patternType="solid">
        <fgColor rgb="FFFEF4EC"/>
        <bgColor indexed="64"/>
      </patternFill>
    </fill>
  </fills>
  <borders count="28">
    <border>
      <left/>
      <right/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13"/>
      </right>
      <top style="thin">
        <color indexed="47"/>
      </top>
      <bottom/>
      <diagonal/>
    </border>
    <border>
      <left style="thin">
        <color indexed="13"/>
      </left>
      <right style="thin">
        <color indexed="47"/>
      </right>
      <top style="thin">
        <color indexed="47"/>
      </top>
      <bottom/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/>
      <bottom style="thin">
        <color indexed="47"/>
      </bottom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13"/>
      </left>
      <right/>
      <top/>
      <bottom/>
      <diagonal/>
    </border>
    <border>
      <left/>
      <right/>
      <top/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9" fillId="3" borderId="0" applyNumberFormat="0" applyBorder="0" applyAlignment="0" applyProtection="0"/>
  </cellStyleXfs>
  <cellXfs count="105">
    <xf numFmtId="0" fontId="0" fillId="0" borderId="0" xfId="0"/>
    <xf numFmtId="0" fontId="6" fillId="0" borderId="0" xfId="0" applyFont="1" applyAlignment="1">
      <alignment horizontal="left"/>
    </xf>
    <xf numFmtId="0" fontId="9" fillId="0" borderId="0" xfId="4" applyFont="1" applyAlignment="1">
      <alignment horizontal="left"/>
    </xf>
    <xf numFmtId="0" fontId="6" fillId="0" borderId="0" xfId="2" applyFont="1" applyAlignment="1">
      <alignment horizontal="left" wrapText="1"/>
    </xf>
    <xf numFmtId="0" fontId="0" fillId="0" borderId="0" xfId="0" applyAlignment="1">
      <alignment horizontal="left" indent="1"/>
    </xf>
    <xf numFmtId="0" fontId="8" fillId="0" borderId="0" xfId="4" applyAlignment="1">
      <alignment horizontal="left" wrapText="1" indent="1"/>
    </xf>
    <xf numFmtId="0" fontId="4" fillId="0" borderId="0" xfId="0" applyFont="1" applyAlignment="1">
      <alignment horizontal="left" indent="1"/>
    </xf>
    <xf numFmtId="0" fontId="1" fillId="0" borderId="0" xfId="2" applyAlignment="1">
      <alignment horizontal="left" indent="1"/>
    </xf>
    <xf numFmtId="0" fontId="8" fillId="0" borderId="0" xfId="3" applyAlignment="1">
      <alignment horizontal="left" wrapText="1" indent="1"/>
    </xf>
    <xf numFmtId="1" fontId="4" fillId="0" borderId="0" xfId="0" applyNumberFormat="1" applyFont="1" applyAlignment="1">
      <alignment horizontal="left" indent="1"/>
    </xf>
    <xf numFmtId="0" fontId="8" fillId="0" borderId="0" xfId="3" applyAlignment="1">
      <alignment wrapText="1"/>
    </xf>
    <xf numFmtId="0" fontId="3" fillId="0" borderId="0" xfId="0" applyFont="1" applyAlignment="1">
      <alignment horizontal="left" indent="1"/>
    </xf>
    <xf numFmtId="0" fontId="8" fillId="0" borderId="0" xfId="4" applyAlignment="1">
      <alignment horizontal="left" indent="1"/>
    </xf>
    <xf numFmtId="0" fontId="3" fillId="0" borderId="0" xfId="2" applyFont="1" applyAlignment="1">
      <alignment horizontal="left" wrapText="1" indent="1"/>
    </xf>
    <xf numFmtId="0" fontId="3" fillId="2" borderId="0" xfId="5" applyFont="1" applyFill="1"/>
    <xf numFmtId="0" fontId="3" fillId="2" borderId="0" xfId="5" applyFont="1" applyFill="1" applyAlignment="1">
      <alignment wrapText="1"/>
    </xf>
    <xf numFmtId="0" fontId="3" fillId="0" borderId="0" xfId="5" applyFont="1"/>
    <xf numFmtId="0" fontId="4" fillId="0" borderId="0" xfId="5" applyFont="1" applyAlignment="1">
      <alignment horizontal="left"/>
    </xf>
    <xf numFmtId="0" fontId="4" fillId="0" borderId="0" xfId="5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2" applyFont="1" applyAlignment="1">
      <alignment horizontal="left" indent="1"/>
    </xf>
    <xf numFmtId="0" fontId="17" fillId="0" borderId="6" xfId="6" applyFont="1" applyBorder="1" applyAlignment="1">
      <alignment horizontal="right" wrapText="1"/>
    </xf>
    <xf numFmtId="0" fontId="17" fillId="0" borderId="6" xfId="6" applyFont="1" applyBorder="1" applyAlignment="1">
      <alignment wrapText="1"/>
    </xf>
    <xf numFmtId="166" fontId="17" fillId="0" borderId="6" xfId="6" applyNumberFormat="1" applyFont="1" applyBorder="1" applyAlignment="1">
      <alignment horizontal="right" wrapText="1"/>
    </xf>
    <xf numFmtId="0" fontId="3" fillId="2" borderId="0" xfId="5" applyFont="1" applyFill="1" applyAlignment="1">
      <alignment horizontal="center" wrapText="1"/>
    </xf>
    <xf numFmtId="0" fontId="17" fillId="0" borderId="6" xfId="6" applyFont="1" applyBorder="1" applyAlignment="1">
      <alignment horizontal="center" wrapText="1"/>
    </xf>
    <xf numFmtId="0" fontId="3" fillId="2" borderId="0" xfId="5" applyFont="1" applyFill="1" applyAlignment="1">
      <alignment horizontal="left" indent="1"/>
    </xf>
    <xf numFmtId="0" fontId="17" fillId="0" borderId="6" xfId="6" applyFont="1" applyBorder="1" applyAlignment="1">
      <alignment horizontal="left" wrapText="1" indent="1"/>
    </xf>
    <xf numFmtId="0" fontId="4" fillId="0" borderId="0" xfId="5" applyFont="1" applyAlignment="1">
      <alignment horizontal="left" indent="1"/>
    </xf>
    <xf numFmtId="0" fontId="17" fillId="0" borderId="6" xfId="6" applyFont="1" applyBorder="1" applyAlignment="1">
      <alignment horizontal="left" indent="1"/>
    </xf>
    <xf numFmtId="0" fontId="4" fillId="0" borderId="0" xfId="2" applyFont="1" applyAlignment="1">
      <alignment horizontal="left" indent="1"/>
    </xf>
    <xf numFmtId="0" fontId="18" fillId="3" borderId="20" xfId="7" applyFont="1" applyBorder="1" applyAlignment="1">
      <alignment horizontal="left" vertical="center"/>
    </xf>
    <xf numFmtId="0" fontId="0" fillId="0" borderId="21" xfId="0" applyBorder="1"/>
    <xf numFmtId="0" fontId="0" fillId="0" borderId="22" xfId="0" applyBorder="1"/>
    <xf numFmtId="0" fontId="18" fillId="3" borderId="23" xfId="7" applyFont="1" applyBorder="1" applyAlignment="1">
      <alignment horizontal="left" vertical="center"/>
    </xf>
    <xf numFmtId="9" fontId="0" fillId="0" borderId="24" xfId="0" applyNumberFormat="1" applyBorder="1"/>
    <xf numFmtId="9" fontId="0" fillId="0" borderId="25" xfId="0" applyNumberFormat="1" applyBorder="1"/>
    <xf numFmtId="0" fontId="0" fillId="0" borderId="26" xfId="0" applyBorder="1"/>
    <xf numFmtId="9" fontId="0" fillId="0" borderId="27" xfId="0" applyNumberFormat="1" applyBorder="1"/>
    <xf numFmtId="168" fontId="0" fillId="0" borderId="27" xfId="1" applyNumberFormat="1" applyFont="1" applyBorder="1"/>
    <xf numFmtId="168" fontId="0" fillId="0" borderId="24" xfId="1" applyNumberFormat="1" applyFont="1" applyBorder="1"/>
    <xf numFmtId="168" fontId="0" fillId="0" borderId="25" xfId="1" applyNumberFormat="1" applyFont="1" applyBorder="1"/>
    <xf numFmtId="0" fontId="3" fillId="0" borderId="3" xfId="0" applyFont="1" applyBorder="1" applyAlignment="1">
      <alignment horizontal="left"/>
    </xf>
    <xf numFmtId="0" fontId="0" fillId="0" borderId="4" xfId="0" applyBorder="1"/>
    <xf numFmtId="0" fontId="3" fillId="0" borderId="3" xfId="0" applyFont="1" applyBorder="1"/>
    <xf numFmtId="0" fontId="3" fillId="0" borderId="1" xfId="0" applyFont="1" applyBorder="1" applyAlignment="1">
      <alignment horizontal="left"/>
    </xf>
    <xf numFmtId="0" fontId="4" fillId="0" borderId="4" xfId="0" applyFont="1" applyBorder="1"/>
    <xf numFmtId="0" fontId="15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0" fontId="15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center"/>
    </xf>
    <xf numFmtId="164" fontId="4" fillId="0" borderId="1" xfId="1" applyFont="1" applyFill="1" applyBorder="1" applyAlignment="1" applyProtection="1"/>
    <xf numFmtId="164" fontId="3" fillId="0" borderId="1" xfId="1" applyFont="1" applyFill="1" applyBorder="1" applyAlignment="1" applyProtection="1">
      <alignment horizontal="left"/>
    </xf>
    <xf numFmtId="164" fontId="3" fillId="0" borderId="1" xfId="1" applyFont="1" applyFill="1" applyBorder="1" applyAlignment="1" applyProtection="1"/>
    <xf numFmtId="164" fontId="7" fillId="0" borderId="1" xfId="0" applyNumberFormat="1" applyFont="1" applyBorder="1"/>
    <xf numFmtId="44" fontId="4" fillId="0" borderId="1" xfId="1" applyNumberFormat="1" applyFont="1" applyFill="1" applyBorder="1" applyAlignment="1" applyProtection="1"/>
    <xf numFmtId="0" fontId="16" fillId="0" borderId="5" xfId="0" applyFont="1" applyBorder="1" applyAlignment="1">
      <alignment horizontal="center"/>
    </xf>
    <xf numFmtId="0" fontId="5" fillId="0" borderId="0" xfId="0" applyFont="1"/>
    <xf numFmtId="0" fontId="4" fillId="0" borderId="1" xfId="1" applyNumberFormat="1" applyFont="1" applyFill="1" applyBorder="1" applyAlignment="1" applyProtection="1">
      <alignment horizontal="center"/>
      <protection locked="0"/>
    </xf>
    <xf numFmtId="0" fontId="16" fillId="0" borderId="5" xfId="0" applyFont="1" applyBorder="1" applyAlignment="1" applyProtection="1">
      <alignment horizontal="center"/>
      <protection locked="0"/>
    </xf>
    <xf numFmtId="164" fontId="14" fillId="0" borderId="1" xfId="1" applyFont="1" applyFill="1" applyBorder="1" applyAlignment="1" applyProtection="1"/>
    <xf numFmtId="0" fontId="1" fillId="0" borderId="0" xfId="5" applyFont="1" applyAlignment="1">
      <alignment horizontal="left"/>
    </xf>
    <xf numFmtId="0" fontId="1" fillId="0" borderId="0" xfId="0" applyFont="1" applyAlignment="1">
      <alignment horizontal="left" indent="1"/>
    </xf>
    <xf numFmtId="9" fontId="3" fillId="0" borderId="3" xfId="0" applyNumberFormat="1" applyFont="1" applyBorder="1" applyAlignment="1">
      <alignment horizontal="right"/>
    </xf>
    <xf numFmtId="167" fontId="3" fillId="0" borderId="1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left"/>
    </xf>
    <xf numFmtId="0" fontId="4" fillId="4" borderId="1" xfId="1" applyNumberFormat="1" applyFont="1" applyFill="1" applyBorder="1" applyAlignment="1" applyProtection="1"/>
    <xf numFmtId="0" fontId="11" fillId="0" borderId="5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left" vertical="center" indent="2"/>
    </xf>
    <xf numFmtId="0" fontId="11" fillId="0" borderId="10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right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6" fillId="0" borderId="3" xfId="0" applyNumberFormat="1" applyFont="1" applyBorder="1" applyAlignment="1" applyProtection="1">
      <alignment horizontal="center"/>
      <protection locked="0"/>
    </xf>
  </cellXfs>
  <cellStyles count="8">
    <cellStyle name="Accent6" xfId="7" builtinId="49"/>
    <cellStyle name="Monétaire" xfId="1" builtinId="4"/>
    <cellStyle name="Normal" xfId="0" builtinId="0"/>
    <cellStyle name="Normal_Employé(e)s" xfId="2" xr:uid="{00000000-0005-0000-0000-000004000000}"/>
    <cellStyle name="Normal_Employés" xfId="3" xr:uid="{00000000-0005-0000-0000-000005000000}"/>
    <cellStyle name="Normal_Feuil1" xfId="4" xr:uid="{00000000-0005-0000-0000-000006000000}"/>
    <cellStyle name="Normal_Films" xfId="5" xr:uid="{00000000-0005-0000-0000-000007000000}"/>
    <cellStyle name="Normal_inventaire film" xfId="6" xr:uid="{00000000-0005-0000-0000-000008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8E8E8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5D5D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61406"/>
      <rgbColor rgb="00993366"/>
      <rgbColor rgb="00333399"/>
      <rgbColor rgb="00333333"/>
    </indexedColors>
    <mruColors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4143" name="Picture 4" descr="j0397434">
          <a:extLst>
            <a:ext uri="{FF2B5EF4-FFF2-40B4-BE49-F238E27FC236}">
              <a16:creationId xmlns:a16="http://schemas.microsoft.com/office/drawing/2014/main" id="{00000000-0008-0000-0100-00002F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180975</xdr:rowOff>
    </xdr:from>
    <xdr:to>
      <xdr:col>4</xdr:col>
      <xdr:colOff>609600</xdr:colOff>
      <xdr:row>0</xdr:row>
      <xdr:rowOff>1247775</xdr:rowOff>
    </xdr:to>
    <xdr:pic>
      <xdr:nvPicPr>
        <xdr:cNvPr id="2" name="Picture 4" descr="j0397434">
          <a:extLst>
            <a:ext uri="{FF2B5EF4-FFF2-40B4-BE49-F238E27FC236}">
              <a16:creationId xmlns:a16="http://schemas.microsoft.com/office/drawing/2014/main" id="{5EF09693-4C9F-44A1-83D1-0EE4137402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180975"/>
          <a:ext cx="105727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6"/>
  <sheetViews>
    <sheetView tabSelected="1" workbookViewId="0">
      <selection activeCell="B3" sqref="B3:C3"/>
    </sheetView>
  </sheetViews>
  <sheetFormatPr baseColWidth="10" defaultColWidth="11.44140625" defaultRowHeight="17.25" customHeight="1" x14ac:dyDescent="0.25"/>
  <cols>
    <col min="1" max="1" width="14.109375" customWidth="1"/>
    <col min="2" max="2" width="13.44140625" customWidth="1"/>
    <col min="3" max="3" width="24.109375" customWidth="1"/>
    <col min="4" max="4" width="2.109375" customWidth="1"/>
    <col min="5" max="5" width="15.5546875" customWidth="1"/>
    <col min="6" max="6" width="5.88671875" customWidth="1"/>
    <col min="7" max="7" width="13.6640625" customWidth="1"/>
    <col min="8" max="8" width="16" customWidth="1"/>
    <col min="9" max="24" width="11.44140625" customWidth="1"/>
  </cols>
  <sheetData>
    <row r="1" spans="1:8" ht="108.75" customHeight="1" x14ac:dyDescent="0.25">
      <c r="A1" s="85" t="s">
        <v>370</v>
      </c>
      <c r="B1" s="86"/>
      <c r="C1" s="86"/>
      <c r="D1" s="86"/>
      <c r="E1" s="86"/>
      <c r="F1" s="87" t="s">
        <v>383</v>
      </c>
      <c r="G1" s="88"/>
      <c r="H1" s="89"/>
    </row>
    <row r="2" spans="1:8" ht="24" customHeight="1" x14ac:dyDescent="0.25">
      <c r="A2" s="93"/>
      <c r="B2" s="93"/>
      <c r="C2" s="93"/>
      <c r="D2" s="94"/>
      <c r="E2" s="93"/>
      <c r="F2" s="93"/>
      <c r="G2" s="93"/>
      <c r="H2" s="93"/>
    </row>
    <row r="3" spans="1:8" ht="18" customHeight="1" x14ac:dyDescent="0.3">
      <c r="A3" s="43" t="s">
        <v>220</v>
      </c>
      <c r="B3" s="95"/>
      <c r="C3" s="95"/>
      <c r="D3" s="44"/>
      <c r="E3" s="45" t="s">
        <v>371</v>
      </c>
      <c r="F3" s="77" t="s">
        <v>382</v>
      </c>
      <c r="G3" s="77"/>
      <c r="H3" s="77"/>
    </row>
    <row r="4" spans="1:8" ht="9.75" customHeight="1" x14ac:dyDescent="0.25">
      <c r="A4" s="90"/>
      <c r="B4" s="91"/>
      <c r="C4" s="91"/>
      <c r="D4" s="91"/>
      <c r="E4" s="91"/>
      <c r="F4" s="91"/>
      <c r="G4" s="91"/>
      <c r="H4" s="92"/>
    </row>
    <row r="5" spans="1:8" ht="28.5" customHeight="1" x14ac:dyDescent="0.3">
      <c r="A5" s="46" t="s">
        <v>373</v>
      </c>
      <c r="B5" s="73"/>
      <c r="C5" s="73"/>
      <c r="D5" s="47"/>
      <c r="E5" s="46" t="s">
        <v>391</v>
      </c>
      <c r="F5" s="96"/>
      <c r="G5" s="96"/>
      <c r="H5" s="96"/>
    </row>
    <row r="6" spans="1:8" ht="17.25" customHeight="1" x14ac:dyDescent="0.25">
      <c r="A6" s="48" t="s">
        <v>374</v>
      </c>
      <c r="B6" s="73"/>
      <c r="C6" s="73"/>
      <c r="D6" s="47"/>
      <c r="E6" s="46" t="s">
        <v>372</v>
      </c>
      <c r="F6" s="78"/>
      <c r="G6" s="78"/>
      <c r="H6" s="78"/>
    </row>
    <row r="7" spans="1:8" ht="17.25" customHeight="1" x14ac:dyDescent="0.25">
      <c r="A7" s="48" t="s">
        <v>375</v>
      </c>
      <c r="B7" s="73"/>
      <c r="C7" s="73"/>
      <c r="D7" s="47"/>
      <c r="E7" s="49" t="s">
        <v>367</v>
      </c>
      <c r="F7" s="79"/>
      <c r="G7" s="79"/>
      <c r="H7" s="79"/>
    </row>
    <row r="8" spans="1:8" ht="17.25" customHeight="1" x14ac:dyDescent="0.25">
      <c r="A8" s="48" t="s">
        <v>366</v>
      </c>
      <c r="B8" s="73"/>
      <c r="C8" s="73"/>
      <c r="D8" s="47"/>
      <c r="E8" s="73" t="s">
        <v>377</v>
      </c>
      <c r="F8" s="73"/>
      <c r="G8" s="73"/>
      <c r="H8" s="50"/>
    </row>
    <row r="9" spans="1:8" ht="17.25" customHeight="1" x14ac:dyDescent="0.25">
      <c r="A9" s="48" t="s">
        <v>376</v>
      </c>
      <c r="B9" s="73"/>
      <c r="C9" s="73"/>
      <c r="D9" s="47"/>
      <c r="E9" s="51" t="s">
        <v>368</v>
      </c>
      <c r="F9" s="79"/>
      <c r="G9" s="79"/>
      <c r="H9" s="79"/>
    </row>
    <row r="10" spans="1:8" ht="9.75" customHeight="1" x14ac:dyDescent="0.25">
      <c r="A10" s="97"/>
      <c r="B10" s="98"/>
      <c r="C10" s="98"/>
      <c r="D10" s="99"/>
      <c r="E10" s="98"/>
      <c r="F10" s="98"/>
      <c r="G10" s="98"/>
      <c r="H10" s="100"/>
    </row>
    <row r="11" spans="1:8" ht="26.25" customHeight="1" x14ac:dyDescent="0.25">
      <c r="A11" s="19" t="s">
        <v>378</v>
      </c>
      <c r="B11" s="20" t="s">
        <v>379</v>
      </c>
      <c r="C11" s="80" t="s">
        <v>380</v>
      </c>
      <c r="D11" s="81"/>
      <c r="E11" s="81"/>
      <c r="F11" s="82"/>
      <c r="G11" s="19" t="s">
        <v>381</v>
      </c>
      <c r="H11" s="19" t="s">
        <v>219</v>
      </c>
    </row>
    <row r="12" spans="1:8" ht="17.25" customHeight="1" x14ac:dyDescent="0.25">
      <c r="A12" s="52"/>
      <c r="B12" s="58"/>
      <c r="C12" s="70"/>
      <c r="D12" s="71"/>
      <c r="E12" s="71"/>
      <c r="F12" s="72"/>
      <c r="G12" s="53"/>
      <c r="H12" s="53"/>
    </row>
    <row r="13" spans="1:8" ht="17.25" customHeight="1" x14ac:dyDescent="0.25">
      <c r="A13" s="52"/>
      <c r="B13" s="58"/>
      <c r="C13" s="70"/>
      <c r="D13" s="71"/>
      <c r="E13" s="71"/>
      <c r="F13" s="72"/>
      <c r="G13" s="53"/>
      <c r="H13" s="53"/>
    </row>
    <row r="14" spans="1:8" ht="17.25" customHeight="1" x14ac:dyDescent="0.25">
      <c r="A14" s="52"/>
      <c r="B14" s="58"/>
      <c r="C14" s="70"/>
      <c r="D14" s="71"/>
      <c r="E14" s="71"/>
      <c r="F14" s="72"/>
      <c r="G14" s="53"/>
      <c r="H14" s="53"/>
    </row>
    <row r="15" spans="1:8" ht="17.25" customHeight="1" x14ac:dyDescent="0.25">
      <c r="A15" s="52"/>
      <c r="B15" s="58"/>
      <c r="C15" s="70"/>
      <c r="D15" s="71"/>
      <c r="E15" s="71"/>
      <c r="F15" s="72"/>
      <c r="G15" s="53"/>
      <c r="H15" s="53"/>
    </row>
    <row r="16" spans="1:8" ht="17.25" customHeight="1" x14ac:dyDescent="0.25">
      <c r="A16" s="52"/>
      <c r="B16" s="58"/>
      <c r="C16" s="70"/>
      <c r="D16" s="71"/>
      <c r="E16" s="71"/>
      <c r="F16" s="72"/>
      <c r="G16" s="53"/>
      <c r="H16" s="53"/>
    </row>
    <row r="17" spans="1:8" ht="17.25" customHeight="1" x14ac:dyDescent="0.25">
      <c r="A17" s="52"/>
      <c r="B17" s="58"/>
      <c r="C17" s="70"/>
      <c r="D17" s="71"/>
      <c r="E17" s="71"/>
      <c r="F17" s="72"/>
      <c r="G17" s="53"/>
      <c r="H17" s="53"/>
    </row>
    <row r="18" spans="1:8" ht="17.25" customHeight="1" x14ac:dyDescent="0.25">
      <c r="A18" s="52"/>
      <c r="B18" s="58"/>
      <c r="C18" s="70"/>
      <c r="D18" s="71"/>
      <c r="E18" s="71"/>
      <c r="F18" s="72"/>
      <c r="G18" s="53"/>
      <c r="H18" s="53"/>
    </row>
    <row r="19" spans="1:8" ht="17.25" customHeight="1" x14ac:dyDescent="0.25">
      <c r="A19" s="52"/>
      <c r="B19" s="58"/>
      <c r="C19" s="70"/>
      <c r="D19" s="71"/>
      <c r="E19" s="71"/>
      <c r="F19" s="72"/>
      <c r="G19" s="53"/>
      <c r="H19" s="53"/>
    </row>
    <row r="20" spans="1:8" ht="17.25" customHeight="1" x14ac:dyDescent="0.25">
      <c r="A20" s="52"/>
      <c r="B20" s="58"/>
      <c r="C20" s="70"/>
      <c r="D20" s="71"/>
      <c r="E20" s="71"/>
      <c r="F20" s="72"/>
      <c r="G20" s="53"/>
      <c r="H20" s="53"/>
    </row>
    <row r="21" spans="1:8" ht="17.25" customHeight="1" x14ac:dyDescent="0.25">
      <c r="A21" s="52"/>
      <c r="B21" s="58"/>
      <c r="C21" s="70"/>
      <c r="D21" s="71"/>
      <c r="E21" s="71"/>
      <c r="F21" s="72"/>
      <c r="G21" s="53"/>
      <c r="H21" s="53"/>
    </row>
    <row r="22" spans="1:8" ht="17.25" customHeight="1" x14ac:dyDescent="0.25">
      <c r="A22" s="52"/>
      <c r="B22" s="58"/>
      <c r="C22" s="70"/>
      <c r="D22" s="71"/>
      <c r="E22" s="71"/>
      <c r="F22" s="72"/>
      <c r="G22" s="53"/>
      <c r="H22" s="53"/>
    </row>
    <row r="23" spans="1:8" ht="17.25" customHeight="1" x14ac:dyDescent="0.25">
      <c r="A23" s="52"/>
      <c r="B23" s="58"/>
      <c r="C23" s="70"/>
      <c r="D23" s="71"/>
      <c r="E23" s="71"/>
      <c r="F23" s="72"/>
      <c r="G23" s="53"/>
      <c r="H23" s="53"/>
    </row>
    <row r="24" spans="1:8" ht="17.25" customHeight="1" x14ac:dyDescent="0.25">
      <c r="A24" s="52"/>
      <c r="B24" s="58"/>
      <c r="C24" s="70"/>
      <c r="D24" s="71"/>
      <c r="E24" s="71"/>
      <c r="F24" s="72"/>
      <c r="G24" s="53"/>
      <c r="H24" s="53"/>
    </row>
    <row r="25" spans="1:8" ht="17.25" customHeight="1" x14ac:dyDescent="0.25">
      <c r="A25" s="52"/>
      <c r="B25" s="58"/>
      <c r="C25" s="70" t="str">
        <f t="shared" ref="C25" si="0">IF(B25="","",VLOOKUP(B25,Inventaire,2,0))</f>
        <v/>
      </c>
      <c r="D25" s="71"/>
      <c r="E25" s="71"/>
      <c r="F25" s="72"/>
      <c r="G25" s="53"/>
      <c r="H25" s="53"/>
    </row>
    <row r="26" spans="1:8" ht="17.25" customHeight="1" x14ac:dyDescent="0.25">
      <c r="A26" s="83" t="s">
        <v>384</v>
      </c>
      <c r="B26" s="83"/>
      <c r="C26" s="84"/>
      <c r="D26" s="84"/>
      <c r="E26" s="84"/>
      <c r="F26" s="84"/>
      <c r="G26" s="54" t="s">
        <v>385</v>
      </c>
      <c r="H26" s="55"/>
    </row>
    <row r="27" spans="1:8" ht="26.25" customHeight="1" x14ac:dyDescent="0.25">
      <c r="A27" s="73" t="s">
        <v>419</v>
      </c>
      <c r="B27" s="74"/>
      <c r="C27" s="74"/>
      <c r="D27" s="74"/>
      <c r="E27" s="74"/>
      <c r="F27" s="74"/>
      <c r="G27" s="74"/>
      <c r="H27" s="53" t="str">
        <f t="shared" ref="H27:H31" si="1">IF(ISBLANK(B27),"",A27*G27)</f>
        <v/>
      </c>
    </row>
    <row r="28" spans="1:8" ht="17.25" customHeight="1" x14ac:dyDescent="0.25">
      <c r="A28" s="73" t="s">
        <v>418</v>
      </c>
      <c r="B28" s="74"/>
      <c r="C28" s="74"/>
      <c r="D28" s="74"/>
      <c r="E28" s="74"/>
      <c r="F28" s="74"/>
      <c r="G28" s="74"/>
      <c r="H28" s="53"/>
    </row>
    <row r="29" spans="1:8" ht="17.25" customHeight="1" x14ac:dyDescent="0.25">
      <c r="A29" s="73" t="s">
        <v>386</v>
      </c>
      <c r="B29" s="74"/>
      <c r="C29" s="74"/>
      <c r="D29" s="74"/>
      <c r="E29" s="74"/>
      <c r="F29" s="74"/>
      <c r="G29" s="74"/>
      <c r="H29" s="62" t="str">
        <f t="shared" si="1"/>
        <v/>
      </c>
    </row>
    <row r="30" spans="1:8" ht="17.25" customHeight="1" x14ac:dyDescent="0.25">
      <c r="A30" s="75" t="s">
        <v>387</v>
      </c>
      <c r="B30" s="76"/>
      <c r="C30" s="77" t="s">
        <v>389</v>
      </c>
      <c r="D30" s="77"/>
      <c r="E30" s="77"/>
      <c r="F30" s="77"/>
      <c r="G30" s="65">
        <v>0.05</v>
      </c>
      <c r="H30" s="53" t="str">
        <f t="shared" si="1"/>
        <v/>
      </c>
    </row>
    <row r="31" spans="1:8" ht="17.25" customHeight="1" x14ac:dyDescent="0.25">
      <c r="A31" s="73" t="s">
        <v>388</v>
      </c>
      <c r="B31" s="74"/>
      <c r="C31" s="78" t="s">
        <v>390</v>
      </c>
      <c r="D31" s="78"/>
      <c r="E31" s="78"/>
      <c r="F31" s="78"/>
      <c r="G31" s="66">
        <v>9.9750000000000005E-2</v>
      </c>
      <c r="H31" s="53" t="str">
        <f t="shared" si="1"/>
        <v/>
      </c>
    </row>
    <row r="32" spans="1:8" ht="30" customHeight="1" x14ac:dyDescent="0.45">
      <c r="A32" s="67"/>
      <c r="B32" s="68"/>
      <c r="C32" s="68"/>
      <c r="D32" s="68"/>
      <c r="E32" s="68"/>
      <c r="F32" s="69"/>
      <c r="G32" s="50" t="s">
        <v>219</v>
      </c>
      <c r="H32" s="56">
        <f>SUM(H29:H31)</f>
        <v>0</v>
      </c>
    </row>
    <row r="33" ht="13.5" customHeight="1" x14ac:dyDescent="0.25"/>
    <row r="34" ht="13.5" customHeight="1" x14ac:dyDescent="0.25"/>
    <row r="35" ht="13.5" customHeight="1" x14ac:dyDescent="0.25"/>
    <row r="36" ht="13.5" customHeight="1" x14ac:dyDescent="0.25"/>
  </sheetData>
  <mergeCells count="42">
    <mergeCell ref="B5:C5"/>
    <mergeCell ref="F5:H5"/>
    <mergeCell ref="B6:C6"/>
    <mergeCell ref="F6:H6"/>
    <mergeCell ref="A10:H10"/>
    <mergeCell ref="B9:C9"/>
    <mergeCell ref="A1:E1"/>
    <mergeCell ref="F1:H1"/>
    <mergeCell ref="A4:H4"/>
    <mergeCell ref="A2:H2"/>
    <mergeCell ref="B3:C3"/>
    <mergeCell ref="F3:H3"/>
    <mergeCell ref="A27:G27"/>
    <mergeCell ref="B7:C7"/>
    <mergeCell ref="C18:F18"/>
    <mergeCell ref="C17:F17"/>
    <mergeCell ref="F7:H7"/>
    <mergeCell ref="B8:C8"/>
    <mergeCell ref="E8:G8"/>
    <mergeCell ref="F9:H9"/>
    <mergeCell ref="C11:F11"/>
    <mergeCell ref="C12:F12"/>
    <mergeCell ref="A26:B26"/>
    <mergeCell ref="C26:F26"/>
    <mergeCell ref="C13:F13"/>
    <mergeCell ref="C14:F14"/>
    <mergeCell ref="A32:F32"/>
    <mergeCell ref="C15:F15"/>
    <mergeCell ref="C16:F16"/>
    <mergeCell ref="A29:G29"/>
    <mergeCell ref="A30:B30"/>
    <mergeCell ref="C30:F30"/>
    <mergeCell ref="A31:B31"/>
    <mergeCell ref="C31:F31"/>
    <mergeCell ref="A28:G28"/>
    <mergeCell ref="C19:F19"/>
    <mergeCell ref="C23:F23"/>
    <mergeCell ref="C20:F20"/>
    <mergeCell ref="C21:F21"/>
    <mergeCell ref="C22:F22"/>
    <mergeCell ref="C24:F24"/>
    <mergeCell ref="C25:F25"/>
  </mergeCells>
  <phoneticPr fontId="0" type="noConversion"/>
  <dataValidations count="2">
    <dataValidation type="list" allowBlank="1" showInputMessage="1" showErrorMessage="1" sqref="F5:H5" xr:uid="{00000000-0002-0000-0100-000000000000}">
      <formula1>NoClients</formula1>
    </dataValidation>
    <dataValidation type="list" allowBlank="1" showInputMessage="1" showErrorMessage="1" sqref="B12:B25" xr:uid="{00000000-0002-0000-0100-000001000000}">
      <formula1>NoFilm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topLeftCell="B1" workbookViewId="0">
      <selection activeCell="K12" sqref="K12"/>
    </sheetView>
  </sheetViews>
  <sheetFormatPr baseColWidth="10" defaultColWidth="11.44140625" defaultRowHeight="22.5" customHeight="1" x14ac:dyDescent="0.25"/>
  <cols>
    <col min="1" max="1" width="12.88671875" style="4" customWidth="1"/>
    <col min="2" max="2" width="31.33203125" style="4" bestFit="1" customWidth="1"/>
    <col min="3" max="3" width="27" style="4" customWidth="1"/>
    <col min="4" max="4" width="16.6640625" style="9" customWidth="1"/>
    <col min="5" max="5" width="13.109375" style="9" customWidth="1"/>
    <col min="6" max="6" width="15.109375" style="4" bestFit="1" customWidth="1"/>
    <col min="7" max="7" width="13.44140625" style="4" customWidth="1"/>
    <col min="8" max="9" width="13.44140625" style="7" customWidth="1"/>
    <col min="10" max="10" width="15.44140625" customWidth="1"/>
    <col min="11" max="11" width="15.6640625" customWidth="1"/>
    <col min="12" max="12" width="12.109375" customWidth="1"/>
  </cols>
  <sheetData>
    <row r="1" spans="1:12" s="1" customFormat="1" ht="22.5" customHeight="1" x14ac:dyDescent="0.3">
      <c r="A1" s="1" t="s">
        <v>222</v>
      </c>
      <c r="B1" s="1" t="s">
        <v>392</v>
      </c>
      <c r="C1" s="2" t="s">
        <v>393</v>
      </c>
      <c r="D1" s="1" t="s">
        <v>394</v>
      </c>
      <c r="E1" s="1" t="s">
        <v>223</v>
      </c>
      <c r="F1" s="2" t="s">
        <v>399</v>
      </c>
      <c r="G1" s="3" t="s">
        <v>395</v>
      </c>
      <c r="H1" s="3" t="s">
        <v>396</v>
      </c>
      <c r="I1" s="3" t="s">
        <v>397</v>
      </c>
      <c r="J1" s="3" t="s">
        <v>398</v>
      </c>
      <c r="K1" s="1" t="s">
        <v>224</v>
      </c>
      <c r="L1" s="1" t="s">
        <v>402</v>
      </c>
    </row>
    <row r="2" spans="1:12" ht="22.5" customHeight="1" x14ac:dyDescent="0.25">
      <c r="A2" s="4" t="s">
        <v>234</v>
      </c>
      <c r="B2" s="4" t="s">
        <v>235</v>
      </c>
      <c r="C2" s="5" t="s">
        <v>236</v>
      </c>
      <c r="D2" s="6" t="s">
        <v>228</v>
      </c>
      <c r="E2" s="6" t="s">
        <v>229</v>
      </c>
      <c r="F2" s="5" t="s">
        <v>237</v>
      </c>
      <c r="G2" s="64" t="s">
        <v>400</v>
      </c>
      <c r="H2" s="7" t="s">
        <v>238</v>
      </c>
      <c r="I2" s="7" t="s">
        <v>239</v>
      </c>
      <c r="J2" s="8" t="s">
        <v>240</v>
      </c>
      <c r="K2" s="8" t="s">
        <v>346</v>
      </c>
      <c r="L2" s="7" t="s">
        <v>403</v>
      </c>
    </row>
    <row r="3" spans="1:12" ht="22.5" customHeight="1" x14ac:dyDescent="0.25">
      <c r="A3" s="4" t="s">
        <v>241</v>
      </c>
      <c r="B3" s="4" t="s">
        <v>242</v>
      </c>
      <c r="C3" s="5" t="s">
        <v>243</v>
      </c>
      <c r="D3" s="6" t="s">
        <v>228</v>
      </c>
      <c r="E3" s="6" t="s">
        <v>229</v>
      </c>
      <c r="F3" s="5" t="s">
        <v>244</v>
      </c>
      <c r="G3" s="64" t="s">
        <v>400</v>
      </c>
      <c r="H3" s="7" t="s">
        <v>245</v>
      </c>
      <c r="I3" s="7" t="s">
        <v>246</v>
      </c>
      <c r="J3" s="8" t="s">
        <v>247</v>
      </c>
      <c r="K3" s="8" t="s">
        <v>347</v>
      </c>
      <c r="L3" s="7" t="s">
        <v>403</v>
      </c>
    </row>
    <row r="4" spans="1:12" ht="22.5" customHeight="1" x14ac:dyDescent="0.25">
      <c r="A4" s="4" t="s">
        <v>248</v>
      </c>
      <c r="B4" s="4" t="s">
        <v>249</v>
      </c>
      <c r="C4" s="5" t="s">
        <v>250</v>
      </c>
      <c r="D4" s="6" t="s">
        <v>228</v>
      </c>
      <c r="E4" s="6" t="s">
        <v>229</v>
      </c>
      <c r="F4" s="5" t="s">
        <v>251</v>
      </c>
      <c r="G4" s="64" t="s">
        <v>400</v>
      </c>
      <c r="H4" s="7" t="s">
        <v>252</v>
      </c>
      <c r="I4" s="7" t="s">
        <v>253</v>
      </c>
      <c r="J4" s="8" t="s">
        <v>254</v>
      </c>
      <c r="K4" s="8" t="s">
        <v>348</v>
      </c>
      <c r="L4" s="7" t="s">
        <v>403</v>
      </c>
    </row>
    <row r="5" spans="1:12" ht="22.5" customHeight="1" x14ac:dyDescent="0.25">
      <c r="A5" s="4" t="s">
        <v>132</v>
      </c>
      <c r="B5" s="4" t="s">
        <v>133</v>
      </c>
      <c r="C5" s="5" t="s">
        <v>134</v>
      </c>
      <c r="D5" s="6" t="s">
        <v>302</v>
      </c>
      <c r="E5" s="6" t="s">
        <v>229</v>
      </c>
      <c r="F5" s="5" t="s">
        <v>135</v>
      </c>
      <c r="G5" s="64" t="s">
        <v>400</v>
      </c>
      <c r="H5" s="7" t="s">
        <v>136</v>
      </c>
      <c r="I5" s="21" t="s">
        <v>0</v>
      </c>
      <c r="J5" s="8" t="s">
        <v>137</v>
      </c>
      <c r="K5" s="8" t="s">
        <v>362</v>
      </c>
      <c r="L5" s="7" t="s">
        <v>403</v>
      </c>
    </row>
    <row r="6" spans="1:12" ht="22.5" customHeight="1" x14ac:dyDescent="0.25">
      <c r="A6" s="4" t="s">
        <v>190</v>
      </c>
      <c r="B6" s="4" t="s">
        <v>191</v>
      </c>
      <c r="C6" s="5" t="s">
        <v>192</v>
      </c>
      <c r="D6" s="6" t="s">
        <v>169</v>
      </c>
      <c r="E6" s="6" t="s">
        <v>229</v>
      </c>
      <c r="F6" s="5" t="s">
        <v>193</v>
      </c>
      <c r="G6" s="64" t="s">
        <v>400</v>
      </c>
      <c r="H6" s="7" t="s">
        <v>194</v>
      </c>
      <c r="I6" s="7" t="s">
        <v>195</v>
      </c>
      <c r="J6" s="8" t="s">
        <v>196</v>
      </c>
      <c r="K6" s="8" t="s">
        <v>197</v>
      </c>
      <c r="L6" s="7" t="s">
        <v>403</v>
      </c>
    </row>
    <row r="7" spans="1:12" ht="22.5" customHeight="1" x14ac:dyDescent="0.25">
      <c r="A7" s="4" t="s">
        <v>215</v>
      </c>
      <c r="B7" s="4" t="s">
        <v>216</v>
      </c>
      <c r="C7" s="5" t="s">
        <v>217</v>
      </c>
      <c r="D7" s="6" t="s">
        <v>201</v>
      </c>
      <c r="E7" s="6" t="s">
        <v>229</v>
      </c>
      <c r="F7" s="5" t="s">
        <v>218</v>
      </c>
      <c r="G7" s="64" t="s">
        <v>400</v>
      </c>
      <c r="H7" s="7" t="s">
        <v>1</v>
      </c>
      <c r="I7" s="7" t="s">
        <v>2</v>
      </c>
      <c r="J7" s="8" t="s">
        <v>3</v>
      </c>
      <c r="K7" s="8" t="s">
        <v>4</v>
      </c>
      <c r="L7" s="7" t="s">
        <v>403</v>
      </c>
    </row>
    <row r="8" spans="1:12" ht="22.5" customHeight="1" x14ac:dyDescent="0.25">
      <c r="A8" s="4" t="s">
        <v>270</v>
      </c>
      <c r="B8" s="4" t="s">
        <v>271</v>
      </c>
      <c r="C8" s="5" t="s">
        <v>272</v>
      </c>
      <c r="D8" s="6" t="s">
        <v>265</v>
      </c>
      <c r="E8" s="6" t="s">
        <v>229</v>
      </c>
      <c r="F8" s="5" t="s">
        <v>273</v>
      </c>
      <c r="G8" s="64" t="s">
        <v>401</v>
      </c>
      <c r="H8" s="7" t="s">
        <v>274</v>
      </c>
      <c r="I8" s="7" t="s">
        <v>275</v>
      </c>
      <c r="J8" s="8" t="s">
        <v>276</v>
      </c>
      <c r="K8" s="8" t="s">
        <v>351</v>
      </c>
      <c r="L8" s="7" t="s">
        <v>403</v>
      </c>
    </row>
    <row r="9" spans="1:12" ht="22.5" customHeight="1" x14ac:dyDescent="0.25">
      <c r="A9" s="4" t="s">
        <v>166</v>
      </c>
      <c r="B9" s="4" t="s">
        <v>167</v>
      </c>
      <c r="C9" s="5" t="s">
        <v>168</v>
      </c>
      <c r="D9" s="6" t="s">
        <v>169</v>
      </c>
      <c r="E9" s="6" t="s">
        <v>229</v>
      </c>
      <c r="F9" s="5" t="s">
        <v>170</v>
      </c>
      <c r="G9" s="64" t="s">
        <v>401</v>
      </c>
      <c r="H9" s="7" t="s">
        <v>171</v>
      </c>
      <c r="I9" s="7" t="s">
        <v>172</v>
      </c>
      <c r="J9" s="8" t="s">
        <v>173</v>
      </c>
      <c r="K9" s="8" t="s">
        <v>174</v>
      </c>
      <c r="L9" s="7" t="s">
        <v>403</v>
      </c>
    </row>
    <row r="10" spans="1:12" ht="22.5" customHeight="1" x14ac:dyDescent="0.25">
      <c r="A10" s="4" t="s">
        <v>175</v>
      </c>
      <c r="B10" s="4" t="s">
        <v>176</v>
      </c>
      <c r="C10" s="5" t="s">
        <v>177</v>
      </c>
      <c r="D10" s="6" t="s">
        <v>169</v>
      </c>
      <c r="E10" s="6" t="s">
        <v>229</v>
      </c>
      <c r="F10" s="5" t="s">
        <v>178</v>
      </c>
      <c r="G10" s="64" t="s">
        <v>401</v>
      </c>
      <c r="H10" s="7" t="s">
        <v>179</v>
      </c>
      <c r="I10" s="7" t="s">
        <v>123</v>
      </c>
      <c r="J10" s="8" t="s">
        <v>180</v>
      </c>
      <c r="K10" s="8" t="s">
        <v>181</v>
      </c>
      <c r="L10" s="7" t="s">
        <v>403</v>
      </c>
    </row>
    <row r="11" spans="1:12" ht="22.5" customHeight="1" x14ac:dyDescent="0.25">
      <c r="A11" s="4" t="s">
        <v>225</v>
      </c>
      <c r="B11" s="4" t="s">
        <v>226</v>
      </c>
      <c r="C11" s="5" t="s">
        <v>227</v>
      </c>
      <c r="D11" s="6" t="s">
        <v>228</v>
      </c>
      <c r="E11" s="6" t="s">
        <v>229</v>
      </c>
      <c r="F11" s="5" t="s">
        <v>230</v>
      </c>
      <c r="G11" s="64" t="s">
        <v>400</v>
      </c>
      <c r="H11" s="7" t="s">
        <v>231</v>
      </c>
      <c r="I11" s="7" t="s">
        <v>232</v>
      </c>
      <c r="J11" s="8" t="s">
        <v>233</v>
      </c>
      <c r="K11" s="8" t="s">
        <v>345</v>
      </c>
      <c r="L11" s="7" t="s">
        <v>404</v>
      </c>
    </row>
    <row r="12" spans="1:12" ht="22.5" customHeight="1" x14ac:dyDescent="0.25">
      <c r="A12" s="4" t="s">
        <v>262</v>
      </c>
      <c r="B12" s="4" t="s">
        <v>263</v>
      </c>
      <c r="C12" s="5" t="s">
        <v>264</v>
      </c>
      <c r="D12" s="6" t="s">
        <v>265</v>
      </c>
      <c r="E12" s="6" t="s">
        <v>229</v>
      </c>
      <c r="F12" s="5" t="s">
        <v>266</v>
      </c>
      <c r="G12" s="64" t="s">
        <v>400</v>
      </c>
      <c r="H12" s="7" t="s">
        <v>267</v>
      </c>
      <c r="I12" s="7" t="s">
        <v>268</v>
      </c>
      <c r="J12" s="8" t="s">
        <v>269</v>
      </c>
      <c r="K12" s="8" t="s">
        <v>350</v>
      </c>
      <c r="L12" s="7" t="s">
        <v>404</v>
      </c>
    </row>
    <row r="13" spans="1:12" ht="22.5" customHeight="1" x14ac:dyDescent="0.25">
      <c r="A13" s="4" t="s">
        <v>277</v>
      </c>
      <c r="B13" s="4" t="s">
        <v>278</v>
      </c>
      <c r="C13" s="5" t="s">
        <v>279</v>
      </c>
      <c r="D13" s="6" t="s">
        <v>265</v>
      </c>
      <c r="E13" s="6" t="s">
        <v>229</v>
      </c>
      <c r="F13" s="5" t="s">
        <v>280</v>
      </c>
      <c r="G13" s="64" t="s">
        <v>400</v>
      </c>
      <c r="H13" s="7" t="s">
        <v>281</v>
      </c>
      <c r="I13" s="7" t="s">
        <v>282</v>
      </c>
      <c r="J13" s="8" t="s">
        <v>283</v>
      </c>
      <c r="K13" s="8" t="s">
        <v>352</v>
      </c>
      <c r="L13" s="7" t="s">
        <v>404</v>
      </c>
    </row>
    <row r="14" spans="1:12" ht="22.5" customHeight="1" x14ac:dyDescent="0.25">
      <c r="A14" s="4" t="s">
        <v>284</v>
      </c>
      <c r="B14" s="4" t="s">
        <v>285</v>
      </c>
      <c r="C14" s="5" t="s">
        <v>286</v>
      </c>
      <c r="D14" s="9" t="s">
        <v>287</v>
      </c>
      <c r="E14" s="6" t="s">
        <v>229</v>
      </c>
      <c r="F14" s="5" t="s">
        <v>288</v>
      </c>
      <c r="G14" s="64" t="s">
        <v>400</v>
      </c>
      <c r="H14" s="7" t="s">
        <v>289</v>
      </c>
      <c r="I14" s="7" t="s">
        <v>290</v>
      </c>
      <c r="J14" s="8" t="s">
        <v>291</v>
      </c>
      <c r="K14" s="8" t="s">
        <v>353</v>
      </c>
      <c r="L14" s="7" t="s">
        <v>404</v>
      </c>
    </row>
    <row r="15" spans="1:12" ht="22.5" customHeight="1" x14ac:dyDescent="0.25">
      <c r="A15" s="4" t="s">
        <v>299</v>
      </c>
      <c r="B15" s="4" t="s">
        <v>300</v>
      </c>
      <c r="C15" s="5" t="s">
        <v>301</v>
      </c>
      <c r="D15" s="6" t="s">
        <v>302</v>
      </c>
      <c r="E15" s="6" t="s">
        <v>229</v>
      </c>
      <c r="F15" s="5" t="s">
        <v>303</v>
      </c>
      <c r="G15" s="64" t="s">
        <v>400</v>
      </c>
      <c r="H15" s="7" t="s">
        <v>304</v>
      </c>
      <c r="I15" s="7" t="s">
        <v>305</v>
      </c>
      <c r="J15" s="8" t="s">
        <v>306</v>
      </c>
      <c r="K15" s="8" t="s">
        <v>355</v>
      </c>
      <c r="L15" s="7" t="s">
        <v>404</v>
      </c>
    </row>
    <row r="16" spans="1:12" ht="22.5" customHeight="1" x14ac:dyDescent="0.25">
      <c r="A16" s="4" t="s">
        <v>307</v>
      </c>
      <c r="B16" s="4" t="s">
        <v>308</v>
      </c>
      <c r="C16" s="5" t="s">
        <v>309</v>
      </c>
      <c r="D16" s="6" t="s">
        <v>302</v>
      </c>
      <c r="E16" s="6" t="s">
        <v>229</v>
      </c>
      <c r="F16" s="5" t="s">
        <v>310</v>
      </c>
      <c r="G16" s="64" t="s">
        <v>400</v>
      </c>
      <c r="H16" s="7" t="s">
        <v>311</v>
      </c>
      <c r="I16" s="7" t="s">
        <v>312</v>
      </c>
      <c r="J16" s="8" t="s">
        <v>313</v>
      </c>
      <c r="K16" s="8" t="s">
        <v>356</v>
      </c>
      <c r="L16" s="7" t="s">
        <v>404</v>
      </c>
    </row>
    <row r="17" spans="1:12" ht="22.5" customHeight="1" x14ac:dyDescent="0.25">
      <c r="A17" s="4" t="s">
        <v>97</v>
      </c>
      <c r="B17" s="4" t="s">
        <v>98</v>
      </c>
      <c r="C17" s="5" t="s">
        <v>99</v>
      </c>
      <c r="D17" s="6" t="s">
        <v>302</v>
      </c>
      <c r="E17" s="6" t="s">
        <v>229</v>
      </c>
      <c r="F17" s="5" t="s">
        <v>100</v>
      </c>
      <c r="G17" s="64" t="s">
        <v>400</v>
      </c>
      <c r="H17" s="7" t="s">
        <v>101</v>
      </c>
      <c r="I17" s="7" t="s">
        <v>102</v>
      </c>
      <c r="J17" s="8" t="s">
        <v>103</v>
      </c>
      <c r="K17" s="8" t="s">
        <v>358</v>
      </c>
      <c r="L17" s="7" t="s">
        <v>404</v>
      </c>
    </row>
    <row r="18" spans="1:12" ht="22.5" customHeight="1" x14ac:dyDescent="0.25">
      <c r="A18" s="4" t="s">
        <v>111</v>
      </c>
      <c r="B18" s="4" t="s">
        <v>112</v>
      </c>
      <c r="C18" s="5" t="s">
        <v>113</v>
      </c>
      <c r="D18" s="6" t="s">
        <v>302</v>
      </c>
      <c r="E18" s="6" t="s">
        <v>229</v>
      </c>
      <c r="F18" s="5" t="s">
        <v>114</v>
      </c>
      <c r="G18" s="64" t="s">
        <v>400</v>
      </c>
      <c r="H18" s="7" t="s">
        <v>115</v>
      </c>
      <c r="I18" s="7" t="s">
        <v>116</v>
      </c>
      <c r="J18" s="8" t="s">
        <v>117</v>
      </c>
      <c r="K18" s="8" t="s">
        <v>360</v>
      </c>
      <c r="L18" s="7" t="s">
        <v>404</v>
      </c>
    </row>
    <row r="19" spans="1:12" ht="22.5" customHeight="1" x14ac:dyDescent="0.25">
      <c r="A19" s="4" t="s">
        <v>221</v>
      </c>
      <c r="B19" s="4" t="s">
        <v>126</v>
      </c>
      <c r="C19" s="5" t="s">
        <v>127</v>
      </c>
      <c r="D19" s="6" t="s">
        <v>302</v>
      </c>
      <c r="E19" s="6" t="s">
        <v>229</v>
      </c>
      <c r="F19" s="5" t="s">
        <v>128</v>
      </c>
      <c r="G19" s="64" t="s">
        <v>400</v>
      </c>
      <c r="H19" s="7" t="s">
        <v>129</v>
      </c>
      <c r="I19" s="7" t="s">
        <v>130</v>
      </c>
      <c r="J19" s="8" t="s">
        <v>131</v>
      </c>
      <c r="K19" s="8" t="s">
        <v>361</v>
      </c>
      <c r="L19" s="7" t="s">
        <v>404</v>
      </c>
    </row>
    <row r="20" spans="1:12" ht="22.5" customHeight="1" x14ac:dyDescent="0.25">
      <c r="A20" s="4" t="s">
        <v>138</v>
      </c>
      <c r="B20" s="4" t="s">
        <v>139</v>
      </c>
      <c r="C20" s="5" t="s">
        <v>140</v>
      </c>
      <c r="D20" s="6" t="s">
        <v>302</v>
      </c>
      <c r="E20" s="6" t="s">
        <v>229</v>
      </c>
      <c r="F20" s="5" t="s">
        <v>141</v>
      </c>
      <c r="G20" s="64" t="s">
        <v>400</v>
      </c>
      <c r="H20" s="7" t="s">
        <v>142</v>
      </c>
      <c r="I20" s="7" t="s">
        <v>143</v>
      </c>
      <c r="J20" s="8" t="s">
        <v>144</v>
      </c>
      <c r="K20" s="8" t="s">
        <v>145</v>
      </c>
      <c r="L20" s="7" t="s">
        <v>404</v>
      </c>
    </row>
    <row r="21" spans="1:12" ht="22.5" customHeight="1" x14ac:dyDescent="0.25">
      <c r="A21" s="4" t="s">
        <v>152</v>
      </c>
      <c r="B21" s="4" t="s">
        <v>153</v>
      </c>
      <c r="C21" s="5" t="s">
        <v>154</v>
      </c>
      <c r="D21" s="6" t="s">
        <v>302</v>
      </c>
      <c r="E21" s="6" t="s">
        <v>229</v>
      </c>
      <c r="F21" s="5" t="s">
        <v>155</v>
      </c>
      <c r="G21" s="64" t="s">
        <v>400</v>
      </c>
      <c r="H21" s="7" t="s">
        <v>156</v>
      </c>
      <c r="I21" s="7" t="s">
        <v>157</v>
      </c>
      <c r="J21" s="8" t="s">
        <v>158</v>
      </c>
      <c r="K21" s="8" t="s">
        <v>364</v>
      </c>
      <c r="L21" s="7" t="s">
        <v>404</v>
      </c>
    </row>
    <row r="22" spans="1:12" ht="22.5" customHeight="1" x14ac:dyDescent="0.25">
      <c r="A22" s="4" t="s">
        <v>255</v>
      </c>
      <c r="B22" s="4" t="s">
        <v>256</v>
      </c>
      <c r="C22" s="5" t="s">
        <v>257</v>
      </c>
      <c r="D22" s="6" t="s">
        <v>228</v>
      </c>
      <c r="E22" s="6" t="s">
        <v>229</v>
      </c>
      <c r="F22" s="5" t="s">
        <v>258</v>
      </c>
      <c r="G22" s="64" t="s">
        <v>401</v>
      </c>
      <c r="H22" s="7" t="s">
        <v>259</v>
      </c>
      <c r="I22" s="7" t="s">
        <v>260</v>
      </c>
      <c r="J22" s="8" t="s">
        <v>261</v>
      </c>
      <c r="K22" s="8" t="s">
        <v>349</v>
      </c>
      <c r="L22" s="7" t="s">
        <v>404</v>
      </c>
    </row>
    <row r="23" spans="1:12" ht="22.5" customHeight="1" x14ac:dyDescent="0.25">
      <c r="A23" s="4" t="s">
        <v>292</v>
      </c>
      <c r="B23" s="4" t="s">
        <v>293</v>
      </c>
      <c r="C23" s="5" t="s">
        <v>294</v>
      </c>
      <c r="D23" s="6" t="s">
        <v>287</v>
      </c>
      <c r="E23" s="6" t="s">
        <v>229</v>
      </c>
      <c r="F23" s="5" t="s">
        <v>295</v>
      </c>
      <c r="G23" s="64" t="s">
        <v>401</v>
      </c>
      <c r="H23" s="7" t="s">
        <v>296</v>
      </c>
      <c r="I23" s="7" t="s">
        <v>297</v>
      </c>
      <c r="J23" s="8" t="s">
        <v>298</v>
      </c>
      <c r="K23" s="8" t="s">
        <v>354</v>
      </c>
      <c r="L23" s="7" t="s">
        <v>404</v>
      </c>
    </row>
    <row r="24" spans="1:12" ht="22.5" customHeight="1" x14ac:dyDescent="0.25">
      <c r="A24" s="4" t="s">
        <v>314</v>
      </c>
      <c r="B24" s="4" t="s">
        <v>315</v>
      </c>
      <c r="C24" s="5" t="s">
        <v>316</v>
      </c>
      <c r="D24" s="6" t="s">
        <v>302</v>
      </c>
      <c r="E24" s="6" t="s">
        <v>229</v>
      </c>
      <c r="F24" s="5" t="s">
        <v>317</v>
      </c>
      <c r="G24" s="64" t="s">
        <v>401</v>
      </c>
      <c r="H24" s="7" t="s">
        <v>318</v>
      </c>
      <c r="I24" s="7" t="s">
        <v>319</v>
      </c>
      <c r="J24" s="8" t="s">
        <v>96</v>
      </c>
      <c r="K24" s="8" t="s">
        <v>357</v>
      </c>
      <c r="L24" s="7" t="s">
        <v>404</v>
      </c>
    </row>
    <row r="25" spans="1:12" ht="22.5" customHeight="1" x14ac:dyDescent="0.25">
      <c r="A25" s="4" t="s">
        <v>104</v>
      </c>
      <c r="B25" s="4" t="s">
        <v>105</v>
      </c>
      <c r="C25" s="5" t="s">
        <v>106</v>
      </c>
      <c r="D25" s="6" t="s">
        <v>302</v>
      </c>
      <c r="E25" s="6" t="s">
        <v>229</v>
      </c>
      <c r="F25" s="5" t="s">
        <v>107</v>
      </c>
      <c r="G25" s="64" t="s">
        <v>401</v>
      </c>
      <c r="H25" s="7" t="s">
        <v>108</v>
      </c>
      <c r="I25" s="7" t="s">
        <v>109</v>
      </c>
      <c r="J25" s="8" t="s">
        <v>110</v>
      </c>
      <c r="K25" s="8" t="s">
        <v>359</v>
      </c>
      <c r="L25" s="7" t="s">
        <v>404</v>
      </c>
    </row>
    <row r="26" spans="1:12" ht="22.5" customHeight="1" x14ac:dyDescent="0.25">
      <c r="A26" s="4" t="s">
        <v>118</v>
      </c>
      <c r="B26" s="4" t="s">
        <v>119</v>
      </c>
      <c r="C26" s="5" t="s">
        <v>120</v>
      </c>
      <c r="D26" s="6" t="s">
        <v>302</v>
      </c>
      <c r="E26" s="6" t="s">
        <v>229</v>
      </c>
      <c r="F26" s="5" t="s">
        <v>121</v>
      </c>
      <c r="G26" s="64" t="s">
        <v>401</v>
      </c>
      <c r="H26" s="7" t="s">
        <v>122</v>
      </c>
      <c r="I26" s="7" t="s">
        <v>123</v>
      </c>
      <c r="J26" s="8" t="s">
        <v>124</v>
      </c>
      <c r="K26" s="8" t="s">
        <v>125</v>
      </c>
      <c r="L26" s="7" t="s">
        <v>404</v>
      </c>
    </row>
    <row r="27" spans="1:12" ht="22.5" customHeight="1" x14ac:dyDescent="0.25">
      <c r="A27" s="4" t="s">
        <v>146</v>
      </c>
      <c r="B27" s="4" t="s">
        <v>147</v>
      </c>
      <c r="C27" s="5" t="s">
        <v>148</v>
      </c>
      <c r="D27" s="6" t="s">
        <v>302</v>
      </c>
      <c r="E27" s="6" t="s">
        <v>229</v>
      </c>
      <c r="F27" s="5" t="s">
        <v>149</v>
      </c>
      <c r="G27" s="64" t="s">
        <v>401</v>
      </c>
      <c r="H27" s="7" t="s">
        <v>150</v>
      </c>
      <c r="I27" s="31" t="s">
        <v>319</v>
      </c>
      <c r="J27" s="8" t="s">
        <v>151</v>
      </c>
      <c r="K27" s="8" t="s">
        <v>363</v>
      </c>
      <c r="L27" s="7" t="s">
        <v>404</v>
      </c>
    </row>
    <row r="28" spans="1:12" ht="22.5" customHeight="1" x14ac:dyDescent="0.25">
      <c r="A28" s="4" t="s">
        <v>159</v>
      </c>
      <c r="B28" s="4" t="s">
        <v>160</v>
      </c>
      <c r="C28" s="5" t="s">
        <v>161</v>
      </c>
      <c r="D28" s="6" t="s">
        <v>302</v>
      </c>
      <c r="E28" s="6" t="s">
        <v>229</v>
      </c>
      <c r="F28" s="5" t="s">
        <v>162</v>
      </c>
      <c r="G28" s="64" t="s">
        <v>401</v>
      </c>
      <c r="H28" s="7" t="s">
        <v>163</v>
      </c>
      <c r="I28" s="7" t="s">
        <v>164</v>
      </c>
      <c r="J28" s="8" t="s">
        <v>165</v>
      </c>
      <c r="K28" s="8" t="s">
        <v>365</v>
      </c>
      <c r="L28" s="7" t="s">
        <v>404</v>
      </c>
    </row>
    <row r="29" spans="1:12" ht="22.5" customHeight="1" x14ac:dyDescent="0.25">
      <c r="A29" s="4" t="s">
        <v>182</v>
      </c>
      <c r="B29" s="4" t="s">
        <v>183</v>
      </c>
      <c r="C29" s="5" t="s">
        <v>184</v>
      </c>
      <c r="D29" s="6" t="s">
        <v>169</v>
      </c>
      <c r="E29" s="6" t="s">
        <v>229</v>
      </c>
      <c r="F29" s="5" t="s">
        <v>185</v>
      </c>
      <c r="G29" s="64" t="s">
        <v>401</v>
      </c>
      <c r="H29" s="7" t="s">
        <v>186</v>
      </c>
      <c r="I29" s="7" t="s">
        <v>187</v>
      </c>
      <c r="J29" s="8" t="s">
        <v>188</v>
      </c>
      <c r="K29" s="8" t="s">
        <v>189</v>
      </c>
      <c r="L29" s="7" t="s">
        <v>404</v>
      </c>
    </row>
    <row r="30" spans="1:12" ht="22.5" customHeight="1" x14ac:dyDescent="0.25">
      <c r="A30" s="4" t="s">
        <v>198</v>
      </c>
      <c r="B30" s="4" t="s">
        <v>199</v>
      </c>
      <c r="C30" s="5" t="s">
        <v>200</v>
      </c>
      <c r="D30" s="6" t="s">
        <v>201</v>
      </c>
      <c r="E30" s="6" t="s">
        <v>229</v>
      </c>
      <c r="F30" s="5" t="s">
        <v>202</v>
      </c>
      <c r="G30" s="64" t="s">
        <v>401</v>
      </c>
      <c r="H30" s="7" t="s">
        <v>203</v>
      </c>
      <c r="I30" s="7" t="s">
        <v>204</v>
      </c>
      <c r="J30" s="8" t="s">
        <v>205</v>
      </c>
      <c r="K30" s="8" t="s">
        <v>206</v>
      </c>
      <c r="L30" s="7" t="s">
        <v>404</v>
      </c>
    </row>
    <row r="31" spans="1:12" ht="22.5" customHeight="1" x14ac:dyDescent="0.25">
      <c r="A31" s="4" t="s">
        <v>207</v>
      </c>
      <c r="B31" s="4" t="s">
        <v>208</v>
      </c>
      <c r="C31" s="5" t="s">
        <v>209</v>
      </c>
      <c r="D31" s="6" t="s">
        <v>201</v>
      </c>
      <c r="E31" s="6" t="s">
        <v>229</v>
      </c>
      <c r="F31" s="5" t="s">
        <v>210</v>
      </c>
      <c r="G31" s="64" t="s">
        <v>401</v>
      </c>
      <c r="H31" s="7" t="s">
        <v>211</v>
      </c>
      <c r="I31" s="7" t="s">
        <v>212</v>
      </c>
      <c r="J31" s="8" t="s">
        <v>213</v>
      </c>
      <c r="K31" s="8" t="s">
        <v>214</v>
      </c>
      <c r="L31" s="7" t="s">
        <v>404</v>
      </c>
    </row>
    <row r="32" spans="1:12" ht="22.5" customHeight="1" x14ac:dyDescent="0.25">
      <c r="C32" s="5"/>
      <c r="E32" s="6"/>
      <c r="F32" s="5"/>
      <c r="J32" s="10"/>
    </row>
    <row r="33" spans="3:10" ht="22.5" customHeight="1" x14ac:dyDescent="0.25">
      <c r="J33" s="10"/>
    </row>
    <row r="34" spans="3:10" ht="22.5" customHeight="1" x14ac:dyDescent="0.25">
      <c r="G34" s="11"/>
      <c r="J34" s="10"/>
    </row>
    <row r="35" spans="3:10" ht="22.5" customHeight="1" x14ac:dyDescent="0.25">
      <c r="J35" s="10"/>
    </row>
    <row r="36" spans="3:10" ht="22.5" customHeight="1" x14ac:dyDescent="0.25">
      <c r="J36" s="10"/>
    </row>
    <row r="37" spans="3:10" ht="22.5" customHeight="1" x14ac:dyDescent="0.25">
      <c r="C37" s="12"/>
      <c r="D37" s="11"/>
      <c r="E37" s="11"/>
      <c r="F37" s="12"/>
      <c r="G37" s="13"/>
      <c r="H37" s="13"/>
      <c r="I37" s="13"/>
      <c r="J37" s="10"/>
    </row>
    <row r="38" spans="3:10" ht="22.5" customHeight="1" x14ac:dyDescent="0.25">
      <c r="D38" s="4"/>
      <c r="G38" s="11"/>
      <c r="J38" s="10"/>
    </row>
    <row r="39" spans="3:10" ht="22.5" customHeight="1" x14ac:dyDescent="0.25">
      <c r="J39" s="10"/>
    </row>
    <row r="41" spans="3:10" ht="22.5" customHeight="1" x14ac:dyDescent="0.25">
      <c r="J41" s="10"/>
    </row>
    <row r="42" spans="3:10" ht="22.5" customHeight="1" x14ac:dyDescent="0.25">
      <c r="J42" s="10"/>
    </row>
    <row r="43" spans="3:10" ht="22.5" customHeight="1" x14ac:dyDescent="0.25">
      <c r="J43" s="10"/>
    </row>
    <row r="44" spans="3:10" ht="22.5" customHeight="1" x14ac:dyDescent="0.25">
      <c r="J44" s="10"/>
    </row>
    <row r="45" spans="3:10" ht="22.5" customHeight="1" x14ac:dyDescent="0.25">
      <c r="J45" s="10"/>
    </row>
    <row r="46" spans="3:10" ht="22.5" customHeight="1" x14ac:dyDescent="0.25">
      <c r="J46" s="10"/>
    </row>
    <row r="47" spans="3:10" ht="22.5" customHeight="1" x14ac:dyDescent="0.25">
      <c r="J47" s="10"/>
    </row>
    <row r="48" spans="3:10" ht="22.5" customHeight="1" x14ac:dyDescent="0.25">
      <c r="J48" s="10"/>
    </row>
    <row r="49" spans="10:10" ht="22.5" customHeight="1" x14ac:dyDescent="0.25">
      <c r="J49" s="10"/>
    </row>
    <row r="50" spans="10:10" ht="22.5" customHeight="1" x14ac:dyDescent="0.25">
      <c r="J50" s="10"/>
    </row>
    <row r="51" spans="10:10" ht="22.5" customHeight="1" x14ac:dyDescent="0.25">
      <c r="J51" s="10"/>
    </row>
    <row r="52" spans="10:10" ht="22.5" customHeight="1" x14ac:dyDescent="0.25">
      <c r="J52" s="10"/>
    </row>
    <row r="53" spans="10:10" ht="22.5" customHeight="1" x14ac:dyDescent="0.25">
      <c r="J53" s="10"/>
    </row>
    <row r="54" spans="10:10" ht="22.5" customHeight="1" x14ac:dyDescent="0.25">
      <c r="J54" s="10"/>
    </row>
    <row r="55" spans="10:10" ht="22.5" customHeight="1" x14ac:dyDescent="0.25">
      <c r="J55" s="10"/>
    </row>
    <row r="56" spans="10:10" ht="22.5" customHeight="1" x14ac:dyDescent="0.25">
      <c r="J56" s="10"/>
    </row>
    <row r="57" spans="10:10" ht="22.5" customHeight="1" x14ac:dyDescent="0.25">
      <c r="J57" s="10"/>
    </row>
    <row r="58" spans="10:10" ht="22.5" customHeight="1" x14ac:dyDescent="0.25">
      <c r="J58" s="10"/>
    </row>
    <row r="59" spans="10:10" ht="22.5" customHeight="1" x14ac:dyDescent="0.25">
      <c r="J59" s="10"/>
    </row>
    <row r="60" spans="10:10" ht="22.5" customHeight="1" x14ac:dyDescent="0.25">
      <c r="J60" s="10"/>
    </row>
    <row r="61" spans="10:10" ht="22.5" customHeight="1" x14ac:dyDescent="0.25">
      <c r="J61" s="10"/>
    </row>
    <row r="62" spans="10:10" ht="22.5" customHeight="1" x14ac:dyDescent="0.25">
      <c r="J62" s="10"/>
    </row>
    <row r="63" spans="10:10" ht="22.5" customHeight="1" x14ac:dyDescent="0.25">
      <c r="J63" s="10"/>
    </row>
    <row r="64" spans="10:10" ht="22.5" customHeight="1" x14ac:dyDescent="0.25">
      <c r="J64" s="10"/>
    </row>
    <row r="65" spans="10:10" ht="22.5" customHeight="1" x14ac:dyDescent="0.25">
      <c r="J65" s="10"/>
    </row>
    <row r="66" spans="10:10" ht="22.5" customHeight="1" x14ac:dyDescent="0.25">
      <c r="J66" s="10"/>
    </row>
    <row r="67" spans="10:10" ht="22.5" customHeight="1" x14ac:dyDescent="0.25">
      <c r="J67" s="10"/>
    </row>
    <row r="68" spans="10:10" ht="22.5" customHeight="1" x14ac:dyDescent="0.25">
      <c r="J68" s="10"/>
    </row>
  </sheetData>
  <sortState xmlns:xlrd2="http://schemas.microsoft.com/office/spreadsheetml/2017/richdata2" ref="A2:L31">
    <sortCondition ref="L3:L31"/>
  </sortState>
  <phoneticPr fontId="0" type="noConversion"/>
  <pageMargins left="0.78740157499999996" right="0.78740157499999996" top="0.984251969" bottom="0.984251969" header="0.4921259845" footer="0.4921259845"/>
  <pageSetup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3"/>
  <sheetViews>
    <sheetView workbookViewId="0">
      <selection activeCell="D102" sqref="D102"/>
    </sheetView>
  </sheetViews>
  <sheetFormatPr baseColWidth="10" defaultColWidth="14.88671875" defaultRowHeight="18.75" customHeight="1" x14ac:dyDescent="0.25"/>
  <cols>
    <col min="1" max="1" width="13.33203125" style="18" customWidth="1"/>
    <col min="2" max="2" width="35.33203125" style="29" customWidth="1"/>
    <col min="3" max="3" width="20" style="17" customWidth="1"/>
    <col min="4" max="4" width="18.88671875" style="29" customWidth="1"/>
    <col min="5" max="5" width="12.6640625" style="18" customWidth="1"/>
    <col min="6" max="6" width="11.6640625" style="18" customWidth="1"/>
    <col min="7" max="16384" width="14.88671875" style="17"/>
  </cols>
  <sheetData>
    <row r="1" spans="1:8" s="16" customFormat="1" ht="31.5" customHeight="1" x14ac:dyDescent="0.25">
      <c r="A1" s="14" t="s">
        <v>5</v>
      </c>
      <c r="B1" s="27" t="s">
        <v>395</v>
      </c>
      <c r="C1" s="14" t="s">
        <v>405</v>
      </c>
      <c r="D1" s="27" t="s">
        <v>406</v>
      </c>
      <c r="E1" s="25" t="s">
        <v>407</v>
      </c>
      <c r="F1" s="15" t="s">
        <v>408</v>
      </c>
    </row>
    <row r="2" spans="1:8" ht="18.75" customHeight="1" x14ac:dyDescent="0.25">
      <c r="A2" s="22">
        <v>256</v>
      </c>
      <c r="B2" s="28" t="s">
        <v>33</v>
      </c>
      <c r="C2" s="24">
        <v>27</v>
      </c>
      <c r="D2" s="30" t="s">
        <v>9</v>
      </c>
      <c r="E2" s="26">
        <v>13</v>
      </c>
      <c r="F2" s="23" t="s">
        <v>409</v>
      </c>
    </row>
    <row r="3" spans="1:8" ht="18.75" customHeight="1" x14ac:dyDescent="0.25">
      <c r="A3" s="22">
        <v>268</v>
      </c>
      <c r="B3" s="28" t="s">
        <v>37</v>
      </c>
      <c r="C3" s="24">
        <v>18</v>
      </c>
      <c r="D3" s="30" t="s">
        <v>9</v>
      </c>
      <c r="E3" s="26">
        <v>13</v>
      </c>
      <c r="F3" s="23" t="s">
        <v>409</v>
      </c>
    </row>
    <row r="4" spans="1:8" ht="18.75" customHeight="1" x14ac:dyDescent="0.25">
      <c r="A4" s="22">
        <v>276</v>
      </c>
      <c r="B4" s="28" t="s">
        <v>39</v>
      </c>
      <c r="C4" s="24">
        <v>22</v>
      </c>
      <c r="D4" s="30" t="s">
        <v>9</v>
      </c>
      <c r="E4" s="26">
        <v>13</v>
      </c>
      <c r="F4" s="23" t="s">
        <v>409</v>
      </c>
      <c r="H4" s="63"/>
    </row>
    <row r="5" spans="1:8" ht="18.75" customHeight="1" x14ac:dyDescent="0.25">
      <c r="A5" s="22">
        <v>301</v>
      </c>
      <c r="B5" s="28" t="s">
        <v>47</v>
      </c>
      <c r="C5" s="24">
        <v>37</v>
      </c>
      <c r="D5" s="30" t="s">
        <v>9</v>
      </c>
      <c r="E5" s="26">
        <v>13</v>
      </c>
      <c r="F5" s="23" t="s">
        <v>409</v>
      </c>
      <c r="H5" s="63"/>
    </row>
    <row r="6" spans="1:8" ht="18.75" customHeight="1" x14ac:dyDescent="0.25">
      <c r="A6" s="22">
        <v>855</v>
      </c>
      <c r="B6" s="28" t="s">
        <v>90</v>
      </c>
      <c r="C6" s="24">
        <v>22</v>
      </c>
      <c r="D6" s="30" t="s">
        <v>9</v>
      </c>
      <c r="E6" s="26">
        <v>1</v>
      </c>
      <c r="F6" s="23" t="s">
        <v>409</v>
      </c>
    </row>
    <row r="7" spans="1:8" ht="18.75" customHeight="1" x14ac:dyDescent="0.25">
      <c r="A7" s="22">
        <v>107</v>
      </c>
      <c r="B7" s="28" t="s">
        <v>10</v>
      </c>
      <c r="C7" s="24">
        <v>21</v>
      </c>
      <c r="D7" s="30" t="s">
        <v>9</v>
      </c>
      <c r="E7" s="26">
        <v>13</v>
      </c>
      <c r="F7" s="23" t="s">
        <v>6</v>
      </c>
    </row>
    <row r="8" spans="1:8" ht="18.75" customHeight="1" x14ac:dyDescent="0.25">
      <c r="A8" s="22">
        <v>116</v>
      </c>
      <c r="B8" s="28" t="s">
        <v>12</v>
      </c>
      <c r="C8" s="24">
        <v>36</v>
      </c>
      <c r="D8" s="30" t="s">
        <v>9</v>
      </c>
      <c r="E8" s="26">
        <v>1</v>
      </c>
      <c r="F8" s="23" t="s">
        <v>6</v>
      </c>
    </row>
    <row r="9" spans="1:8" ht="18.75" customHeight="1" x14ac:dyDescent="0.25">
      <c r="A9" s="22">
        <v>124</v>
      </c>
      <c r="B9" s="28" t="s">
        <v>16</v>
      </c>
      <c r="C9" s="24">
        <v>26</v>
      </c>
      <c r="D9" s="30" t="s">
        <v>9</v>
      </c>
      <c r="E9" s="26">
        <v>13</v>
      </c>
      <c r="F9" s="23" t="s">
        <v>6</v>
      </c>
    </row>
    <row r="10" spans="1:8" ht="18.75" customHeight="1" x14ac:dyDescent="0.25">
      <c r="A10" s="22">
        <v>129</v>
      </c>
      <c r="B10" s="28" t="s">
        <v>17</v>
      </c>
      <c r="C10" s="24">
        <v>26</v>
      </c>
      <c r="D10" s="30" t="s">
        <v>9</v>
      </c>
      <c r="E10" s="26">
        <v>1</v>
      </c>
      <c r="F10" s="23" t="s">
        <v>6</v>
      </c>
    </row>
    <row r="11" spans="1:8" ht="18.75" customHeight="1" x14ac:dyDescent="0.25">
      <c r="A11" s="22">
        <v>132</v>
      </c>
      <c r="B11" s="28" t="s">
        <v>18</v>
      </c>
      <c r="C11" s="24">
        <v>31</v>
      </c>
      <c r="D11" s="30" t="s">
        <v>9</v>
      </c>
      <c r="E11" s="26">
        <v>13</v>
      </c>
      <c r="F11" s="23" t="s">
        <v>6</v>
      </c>
    </row>
    <row r="12" spans="1:8" ht="18.75" customHeight="1" x14ac:dyDescent="0.25">
      <c r="A12" s="22">
        <v>134</v>
      </c>
      <c r="B12" s="28" t="s">
        <v>19</v>
      </c>
      <c r="C12" s="24">
        <v>17</v>
      </c>
      <c r="D12" s="30" t="s">
        <v>9</v>
      </c>
      <c r="E12" s="26">
        <v>13</v>
      </c>
      <c r="F12" s="23" t="s">
        <v>6</v>
      </c>
    </row>
    <row r="13" spans="1:8" ht="18.75" customHeight="1" x14ac:dyDescent="0.25">
      <c r="A13" s="22">
        <v>136</v>
      </c>
      <c r="B13" s="28" t="s">
        <v>20</v>
      </c>
      <c r="C13" s="24">
        <v>31</v>
      </c>
      <c r="D13" s="30" t="s">
        <v>9</v>
      </c>
      <c r="E13" s="26">
        <v>13</v>
      </c>
      <c r="F13" s="23" t="s">
        <v>6</v>
      </c>
    </row>
    <row r="14" spans="1:8" ht="18.75" customHeight="1" x14ac:dyDescent="0.25">
      <c r="A14" s="22">
        <v>164</v>
      </c>
      <c r="B14" s="28" t="s">
        <v>322</v>
      </c>
      <c r="C14" s="24">
        <v>23</v>
      </c>
      <c r="D14" s="30" t="s">
        <v>9</v>
      </c>
      <c r="E14" s="26">
        <v>13</v>
      </c>
      <c r="F14" s="23" t="s">
        <v>6</v>
      </c>
    </row>
    <row r="15" spans="1:8" ht="18.75" customHeight="1" x14ac:dyDescent="0.25">
      <c r="A15" s="22">
        <v>166</v>
      </c>
      <c r="B15" s="28" t="s">
        <v>324</v>
      </c>
      <c r="C15" s="24">
        <v>21.5</v>
      </c>
      <c r="D15" s="30" t="s">
        <v>9</v>
      </c>
      <c r="E15" s="26">
        <v>13</v>
      </c>
      <c r="F15" s="23" t="s">
        <v>6</v>
      </c>
    </row>
    <row r="16" spans="1:8" ht="18.75" customHeight="1" x14ac:dyDescent="0.25">
      <c r="A16" s="22">
        <v>260</v>
      </c>
      <c r="B16" s="28" t="s">
        <v>34</v>
      </c>
      <c r="C16" s="24">
        <v>28</v>
      </c>
      <c r="D16" s="30" t="s">
        <v>9</v>
      </c>
      <c r="E16" s="26">
        <v>13</v>
      </c>
      <c r="F16" s="23" t="s">
        <v>6</v>
      </c>
    </row>
    <row r="17" spans="1:6" ht="18.75" customHeight="1" x14ac:dyDescent="0.25">
      <c r="A17" s="22">
        <v>262</v>
      </c>
      <c r="B17" s="28" t="s">
        <v>35</v>
      </c>
      <c r="C17" s="24">
        <v>19</v>
      </c>
      <c r="D17" s="30" t="s">
        <v>9</v>
      </c>
      <c r="E17" s="26">
        <v>13</v>
      </c>
      <c r="F17" s="23" t="s">
        <v>6</v>
      </c>
    </row>
    <row r="18" spans="1:6" ht="18.75" customHeight="1" x14ac:dyDescent="0.25">
      <c r="A18" s="22">
        <v>264</v>
      </c>
      <c r="B18" s="28" t="s">
        <v>36</v>
      </c>
      <c r="C18" s="24">
        <v>36</v>
      </c>
      <c r="D18" s="30" t="s">
        <v>9</v>
      </c>
      <c r="E18" s="26">
        <v>13</v>
      </c>
      <c r="F18" s="23" t="s">
        <v>6</v>
      </c>
    </row>
    <row r="19" spans="1:6" ht="18.75" customHeight="1" x14ac:dyDescent="0.25">
      <c r="A19" s="22">
        <v>272</v>
      </c>
      <c r="B19" s="28" t="s">
        <v>38</v>
      </c>
      <c r="C19" s="24">
        <v>37</v>
      </c>
      <c r="D19" s="30" t="s">
        <v>9</v>
      </c>
      <c r="E19" s="26">
        <v>13</v>
      </c>
      <c r="F19" s="23" t="s">
        <v>6</v>
      </c>
    </row>
    <row r="20" spans="1:6" ht="18.75" customHeight="1" x14ac:dyDescent="0.25">
      <c r="A20" s="22">
        <v>426</v>
      </c>
      <c r="B20" s="28" t="s">
        <v>79</v>
      </c>
      <c r="C20" s="24">
        <v>29</v>
      </c>
      <c r="D20" s="30" t="s">
        <v>9</v>
      </c>
      <c r="E20" s="26">
        <v>13</v>
      </c>
      <c r="F20" s="23" t="s">
        <v>6</v>
      </c>
    </row>
    <row r="21" spans="1:6" ht="18.75" customHeight="1" x14ac:dyDescent="0.25">
      <c r="A21" s="22">
        <v>604</v>
      </c>
      <c r="B21" s="28" t="s">
        <v>85</v>
      </c>
      <c r="C21" s="24">
        <v>27</v>
      </c>
      <c r="D21" s="30" t="s">
        <v>9</v>
      </c>
      <c r="E21" s="26">
        <v>13</v>
      </c>
      <c r="F21" s="23" t="s">
        <v>6</v>
      </c>
    </row>
    <row r="22" spans="1:6" ht="18.75" customHeight="1" x14ac:dyDescent="0.25">
      <c r="A22" s="22">
        <v>666</v>
      </c>
      <c r="B22" s="28" t="s">
        <v>86</v>
      </c>
      <c r="C22" s="24">
        <v>19</v>
      </c>
      <c r="D22" s="30" t="s">
        <v>9</v>
      </c>
      <c r="E22" s="26">
        <v>13</v>
      </c>
      <c r="F22" s="23" t="s">
        <v>6</v>
      </c>
    </row>
    <row r="23" spans="1:6" ht="18.75" customHeight="1" x14ac:dyDescent="0.25">
      <c r="A23" s="22">
        <v>934</v>
      </c>
      <c r="B23" s="28" t="s">
        <v>92</v>
      </c>
      <c r="C23" s="24">
        <v>39</v>
      </c>
      <c r="D23" s="30" t="s">
        <v>9</v>
      </c>
      <c r="E23" s="26">
        <v>13</v>
      </c>
      <c r="F23" s="23" t="s">
        <v>6</v>
      </c>
    </row>
    <row r="24" spans="1:6" ht="18.75" customHeight="1" x14ac:dyDescent="0.25">
      <c r="A24" s="22">
        <v>1001</v>
      </c>
      <c r="B24" s="28" t="s">
        <v>338</v>
      </c>
      <c r="C24" s="24">
        <v>21</v>
      </c>
      <c r="D24" s="30" t="s">
        <v>9</v>
      </c>
      <c r="E24" s="26">
        <v>1</v>
      </c>
      <c r="F24" s="23" t="s">
        <v>6</v>
      </c>
    </row>
    <row r="25" spans="1:6" ht="18.75" customHeight="1" x14ac:dyDescent="0.25">
      <c r="A25" s="22">
        <v>1004</v>
      </c>
      <c r="B25" s="28" t="s">
        <v>339</v>
      </c>
      <c r="C25" s="24">
        <v>25</v>
      </c>
      <c r="D25" s="30" t="s">
        <v>9</v>
      </c>
      <c r="E25" s="26">
        <v>13</v>
      </c>
      <c r="F25" s="23" t="s">
        <v>6</v>
      </c>
    </row>
    <row r="26" spans="1:6" ht="18.75" customHeight="1" x14ac:dyDescent="0.25">
      <c r="A26" s="22">
        <v>346</v>
      </c>
      <c r="B26" s="28" t="s">
        <v>61</v>
      </c>
      <c r="C26" s="24">
        <v>36</v>
      </c>
      <c r="D26" s="30" t="s">
        <v>60</v>
      </c>
      <c r="E26" s="26">
        <v>18</v>
      </c>
      <c r="F26" s="23" t="s">
        <v>6</v>
      </c>
    </row>
    <row r="27" spans="1:6" ht="18.75" customHeight="1" x14ac:dyDescent="0.25">
      <c r="A27" s="22">
        <v>724</v>
      </c>
      <c r="B27" s="28" t="s">
        <v>87</v>
      </c>
      <c r="C27" s="24">
        <v>36</v>
      </c>
      <c r="D27" s="30" t="s">
        <v>60</v>
      </c>
      <c r="E27" s="26">
        <v>18</v>
      </c>
      <c r="F27" s="23" t="s">
        <v>6</v>
      </c>
    </row>
    <row r="28" spans="1:6" ht="18.75" customHeight="1" x14ac:dyDescent="0.25">
      <c r="A28" s="22">
        <v>1002</v>
      </c>
      <c r="B28" s="28" t="s">
        <v>94</v>
      </c>
      <c r="C28" s="24">
        <v>35</v>
      </c>
      <c r="D28" s="30" t="s">
        <v>60</v>
      </c>
      <c r="E28" s="26">
        <v>18</v>
      </c>
      <c r="F28" s="23" t="s">
        <v>6</v>
      </c>
    </row>
    <row r="29" spans="1:6" ht="18.75" customHeight="1" x14ac:dyDescent="0.25">
      <c r="A29" s="22">
        <v>199</v>
      </c>
      <c r="B29" s="28" t="s">
        <v>30</v>
      </c>
      <c r="C29" s="24">
        <v>34</v>
      </c>
      <c r="D29" s="30" t="s">
        <v>410</v>
      </c>
      <c r="E29" s="26">
        <v>1</v>
      </c>
      <c r="F29" s="23" t="s">
        <v>409</v>
      </c>
    </row>
    <row r="30" spans="1:6" ht="18.75" customHeight="1" x14ac:dyDescent="0.25">
      <c r="A30" s="22">
        <v>352</v>
      </c>
      <c r="B30" s="28" t="s">
        <v>63</v>
      </c>
      <c r="C30" s="24">
        <v>31</v>
      </c>
      <c r="D30" s="30" t="s">
        <v>410</v>
      </c>
      <c r="E30" s="26">
        <v>1</v>
      </c>
      <c r="F30" s="23" t="s">
        <v>409</v>
      </c>
    </row>
    <row r="31" spans="1:6" ht="18.75" customHeight="1" x14ac:dyDescent="0.25">
      <c r="A31" s="22">
        <v>415</v>
      </c>
      <c r="B31" s="28" t="s">
        <v>78</v>
      </c>
      <c r="C31" s="24">
        <v>34</v>
      </c>
      <c r="D31" s="30" t="s">
        <v>410</v>
      </c>
      <c r="E31" s="26">
        <v>1</v>
      </c>
      <c r="F31" s="23" t="s">
        <v>409</v>
      </c>
    </row>
    <row r="32" spans="1:6" ht="18.75" customHeight="1" x14ac:dyDescent="0.25">
      <c r="A32" s="22">
        <v>137</v>
      </c>
      <c r="B32" s="28" t="s">
        <v>21</v>
      </c>
      <c r="C32" s="24">
        <v>27</v>
      </c>
      <c r="D32" s="30" t="s">
        <v>410</v>
      </c>
      <c r="E32" s="26">
        <v>1</v>
      </c>
      <c r="F32" s="23" t="s">
        <v>6</v>
      </c>
    </row>
    <row r="33" spans="1:6" ht="18.75" customHeight="1" x14ac:dyDescent="0.25">
      <c r="A33" s="22">
        <v>158</v>
      </c>
      <c r="B33" s="28" t="s">
        <v>26</v>
      </c>
      <c r="C33" s="24">
        <v>17</v>
      </c>
      <c r="D33" s="30" t="s">
        <v>410</v>
      </c>
      <c r="E33" s="26">
        <v>1</v>
      </c>
      <c r="F33" s="23" t="s">
        <v>6</v>
      </c>
    </row>
    <row r="34" spans="1:6" ht="18.75" customHeight="1" x14ac:dyDescent="0.25">
      <c r="A34" s="22">
        <v>177</v>
      </c>
      <c r="B34" s="28" t="s">
        <v>326</v>
      </c>
      <c r="C34" s="24">
        <v>34</v>
      </c>
      <c r="D34" s="30" t="s">
        <v>410</v>
      </c>
      <c r="E34" s="26">
        <v>1</v>
      </c>
      <c r="F34" s="23" t="s">
        <v>6</v>
      </c>
    </row>
    <row r="35" spans="1:6" ht="18.75" customHeight="1" x14ac:dyDescent="0.25">
      <c r="A35" s="22">
        <v>212</v>
      </c>
      <c r="B35" s="28" t="s">
        <v>31</v>
      </c>
      <c r="C35" s="24">
        <v>35</v>
      </c>
      <c r="D35" s="30" t="s">
        <v>410</v>
      </c>
      <c r="E35" s="26">
        <v>1</v>
      </c>
      <c r="F35" s="23" t="s">
        <v>6</v>
      </c>
    </row>
    <row r="36" spans="1:6" ht="18.75" customHeight="1" x14ac:dyDescent="0.25">
      <c r="A36" s="22">
        <v>214</v>
      </c>
      <c r="B36" s="28" t="s">
        <v>328</v>
      </c>
      <c r="C36" s="24">
        <v>35</v>
      </c>
      <c r="D36" s="30" t="s">
        <v>410</v>
      </c>
      <c r="E36" s="26">
        <v>1</v>
      </c>
      <c r="F36" s="23" t="s">
        <v>6</v>
      </c>
    </row>
    <row r="37" spans="1:6" ht="18.75" customHeight="1" x14ac:dyDescent="0.25">
      <c r="A37" s="22">
        <v>217</v>
      </c>
      <c r="B37" s="28" t="s">
        <v>331</v>
      </c>
      <c r="C37" s="24">
        <v>30</v>
      </c>
      <c r="D37" s="30" t="s">
        <v>410</v>
      </c>
      <c r="E37" s="26">
        <v>1</v>
      </c>
      <c r="F37" s="23" t="s">
        <v>6</v>
      </c>
    </row>
    <row r="38" spans="1:6" ht="18.75" customHeight="1" x14ac:dyDescent="0.25">
      <c r="A38" s="22">
        <v>218</v>
      </c>
      <c r="B38" s="28" t="s">
        <v>332</v>
      </c>
      <c r="C38" s="24">
        <v>31.5</v>
      </c>
      <c r="D38" s="30" t="s">
        <v>410</v>
      </c>
      <c r="E38" s="26">
        <v>1</v>
      </c>
      <c r="F38" s="23" t="s">
        <v>6</v>
      </c>
    </row>
    <row r="39" spans="1:6" ht="18.75" customHeight="1" x14ac:dyDescent="0.25">
      <c r="A39" s="22">
        <v>220</v>
      </c>
      <c r="B39" s="28" t="s">
        <v>334</v>
      </c>
      <c r="C39" s="24">
        <v>27.5</v>
      </c>
      <c r="D39" s="30" t="s">
        <v>410</v>
      </c>
      <c r="E39" s="26">
        <v>1</v>
      </c>
      <c r="F39" s="23" t="s">
        <v>6</v>
      </c>
    </row>
    <row r="40" spans="1:6" ht="18.75" customHeight="1" x14ac:dyDescent="0.25">
      <c r="A40" s="22">
        <v>284</v>
      </c>
      <c r="B40" s="28" t="s">
        <v>41</v>
      </c>
      <c r="C40" s="24">
        <v>24</v>
      </c>
      <c r="D40" s="30" t="s">
        <v>410</v>
      </c>
      <c r="E40" s="26">
        <v>1</v>
      </c>
      <c r="F40" s="23" t="s">
        <v>6</v>
      </c>
    </row>
    <row r="41" spans="1:6" ht="18.75" customHeight="1" x14ac:dyDescent="0.25">
      <c r="A41" s="22">
        <v>286</v>
      </c>
      <c r="B41" s="28" t="s">
        <v>42</v>
      </c>
      <c r="C41" s="24">
        <v>39</v>
      </c>
      <c r="D41" s="30" t="s">
        <v>410</v>
      </c>
      <c r="E41" s="26">
        <v>1</v>
      </c>
      <c r="F41" s="23" t="s">
        <v>6</v>
      </c>
    </row>
    <row r="42" spans="1:6" ht="18.75" customHeight="1" x14ac:dyDescent="0.25">
      <c r="A42" s="22">
        <v>348</v>
      </c>
      <c r="B42" s="28" t="s">
        <v>62</v>
      </c>
      <c r="C42" s="24">
        <v>34</v>
      </c>
      <c r="D42" s="30" t="s">
        <v>410</v>
      </c>
      <c r="E42" s="26">
        <v>1</v>
      </c>
      <c r="F42" s="23" t="s">
        <v>6</v>
      </c>
    </row>
    <row r="43" spans="1:6" ht="18.75" customHeight="1" x14ac:dyDescent="0.25">
      <c r="A43" s="22">
        <v>500</v>
      </c>
      <c r="B43" s="28" t="s">
        <v>82</v>
      </c>
      <c r="C43" s="24">
        <v>26</v>
      </c>
      <c r="D43" s="30" t="s">
        <v>410</v>
      </c>
      <c r="E43" s="26">
        <v>1</v>
      </c>
      <c r="F43" s="23" t="s">
        <v>6</v>
      </c>
    </row>
    <row r="44" spans="1:6" ht="18.75" customHeight="1" x14ac:dyDescent="0.25">
      <c r="A44" s="22">
        <v>1005</v>
      </c>
      <c r="B44" s="28" t="s">
        <v>340</v>
      </c>
      <c r="C44" s="24">
        <v>34</v>
      </c>
      <c r="D44" s="30" t="s">
        <v>410</v>
      </c>
      <c r="E44" s="26">
        <v>1</v>
      </c>
      <c r="F44" s="23" t="s">
        <v>6</v>
      </c>
    </row>
    <row r="45" spans="1:6" ht="18.75" customHeight="1" x14ac:dyDescent="0.25">
      <c r="A45" s="22">
        <v>1038</v>
      </c>
      <c r="B45" s="28" t="s">
        <v>343</v>
      </c>
      <c r="C45" s="24">
        <v>20</v>
      </c>
      <c r="D45" s="30" t="s">
        <v>410</v>
      </c>
      <c r="E45" s="26">
        <v>1</v>
      </c>
      <c r="F45" s="23" t="s">
        <v>6</v>
      </c>
    </row>
    <row r="46" spans="1:6" ht="18.75" customHeight="1" x14ac:dyDescent="0.25">
      <c r="A46" s="22">
        <v>1040</v>
      </c>
      <c r="B46" s="28" t="s">
        <v>344</v>
      </c>
      <c r="C46" s="24">
        <v>34</v>
      </c>
      <c r="D46" s="30" t="s">
        <v>410</v>
      </c>
      <c r="E46" s="26">
        <v>1</v>
      </c>
      <c r="F46" s="23" t="s">
        <v>6</v>
      </c>
    </row>
    <row r="47" spans="1:6" ht="18.75" customHeight="1" x14ac:dyDescent="0.25">
      <c r="A47" s="22">
        <v>340</v>
      </c>
      <c r="B47" s="28" t="s">
        <v>58</v>
      </c>
      <c r="C47" s="24">
        <v>21</v>
      </c>
      <c r="D47" s="30" t="s">
        <v>411</v>
      </c>
      <c r="E47" s="26">
        <v>1</v>
      </c>
      <c r="F47" s="23" t="s">
        <v>409</v>
      </c>
    </row>
    <row r="48" spans="1:6" ht="18.75" customHeight="1" x14ac:dyDescent="0.25">
      <c r="A48" s="22">
        <v>280</v>
      </c>
      <c r="B48" s="28" t="s">
        <v>40</v>
      </c>
      <c r="C48" s="24">
        <v>29</v>
      </c>
      <c r="D48" s="30" t="s">
        <v>411</v>
      </c>
      <c r="E48" s="26">
        <v>1</v>
      </c>
      <c r="F48" s="23" t="s">
        <v>6</v>
      </c>
    </row>
    <row r="49" spans="1:6" ht="18.75" customHeight="1" x14ac:dyDescent="0.25">
      <c r="A49" s="22">
        <v>344</v>
      </c>
      <c r="B49" s="28" t="s">
        <v>59</v>
      </c>
      <c r="C49" s="24">
        <v>21</v>
      </c>
      <c r="D49" s="30" t="s">
        <v>411</v>
      </c>
      <c r="E49" s="26">
        <v>1</v>
      </c>
      <c r="F49" s="23" t="s">
        <v>6</v>
      </c>
    </row>
    <row r="50" spans="1:6" ht="18.75" customHeight="1" x14ac:dyDescent="0.25">
      <c r="A50" s="22">
        <v>450</v>
      </c>
      <c r="B50" s="28" t="s">
        <v>81</v>
      </c>
      <c r="C50" s="24">
        <v>26</v>
      </c>
      <c r="D50" s="30" t="s">
        <v>411</v>
      </c>
      <c r="E50" s="26">
        <v>1</v>
      </c>
      <c r="F50" s="23" t="s">
        <v>6</v>
      </c>
    </row>
    <row r="51" spans="1:6" ht="18.75" customHeight="1" x14ac:dyDescent="0.25">
      <c r="A51" s="22">
        <v>814</v>
      </c>
      <c r="B51" s="28" t="s">
        <v>89</v>
      </c>
      <c r="C51" s="24">
        <v>37</v>
      </c>
      <c r="D51" s="30" t="s">
        <v>411</v>
      </c>
      <c r="E51" s="26">
        <v>1</v>
      </c>
      <c r="F51" s="23" t="s">
        <v>6</v>
      </c>
    </row>
    <row r="52" spans="1:6" ht="18.75" customHeight="1" x14ac:dyDescent="0.25">
      <c r="A52" s="22">
        <v>159</v>
      </c>
      <c r="B52" s="28" t="s">
        <v>27</v>
      </c>
      <c r="C52" s="24">
        <v>31</v>
      </c>
      <c r="D52" s="30" t="s">
        <v>412</v>
      </c>
      <c r="E52" s="26">
        <v>1</v>
      </c>
      <c r="F52" s="23" t="s">
        <v>409</v>
      </c>
    </row>
    <row r="53" spans="1:6" ht="18.75" customHeight="1" x14ac:dyDescent="0.25">
      <c r="A53" s="22">
        <v>162</v>
      </c>
      <c r="B53" s="28" t="s">
        <v>29</v>
      </c>
      <c r="C53" s="24">
        <v>11</v>
      </c>
      <c r="D53" s="30" t="s">
        <v>412</v>
      </c>
      <c r="E53" s="26">
        <v>13</v>
      </c>
      <c r="F53" s="23" t="s">
        <v>409</v>
      </c>
    </row>
    <row r="54" spans="1:6" ht="18.75" customHeight="1" x14ac:dyDescent="0.25">
      <c r="A54" s="22">
        <v>216</v>
      </c>
      <c r="B54" s="28" t="s">
        <v>330</v>
      </c>
      <c r="C54" s="24">
        <v>28.5</v>
      </c>
      <c r="D54" s="30" t="s">
        <v>412</v>
      </c>
      <c r="E54" s="26">
        <v>13</v>
      </c>
      <c r="F54" s="23" t="s">
        <v>409</v>
      </c>
    </row>
    <row r="55" spans="1:6" ht="18.75" customHeight="1" x14ac:dyDescent="0.25">
      <c r="A55" s="22">
        <v>316</v>
      </c>
      <c r="B55" s="28" t="s">
        <v>52</v>
      </c>
      <c r="C55" s="24">
        <v>31</v>
      </c>
      <c r="D55" s="30" t="s">
        <v>412</v>
      </c>
      <c r="E55" s="26">
        <v>13</v>
      </c>
      <c r="F55" s="23" t="s">
        <v>409</v>
      </c>
    </row>
    <row r="56" spans="1:6" ht="18.75" customHeight="1" x14ac:dyDescent="0.25">
      <c r="A56" s="22">
        <v>368</v>
      </c>
      <c r="B56" s="28" t="s">
        <v>67</v>
      </c>
      <c r="C56" s="24">
        <v>35</v>
      </c>
      <c r="D56" s="30" t="s">
        <v>412</v>
      </c>
      <c r="E56" s="26">
        <v>13</v>
      </c>
      <c r="F56" s="23" t="s">
        <v>409</v>
      </c>
    </row>
    <row r="57" spans="1:6" ht="18.75" customHeight="1" x14ac:dyDescent="0.25">
      <c r="A57" s="22">
        <v>384</v>
      </c>
      <c r="B57" s="28" t="s">
        <v>71</v>
      </c>
      <c r="C57" s="24">
        <v>28</v>
      </c>
      <c r="D57" s="30" t="s">
        <v>412</v>
      </c>
      <c r="E57" s="26">
        <v>16</v>
      </c>
      <c r="F57" s="23" t="s">
        <v>409</v>
      </c>
    </row>
    <row r="58" spans="1:6" ht="18.75" customHeight="1" x14ac:dyDescent="0.25">
      <c r="A58" s="22">
        <v>400</v>
      </c>
      <c r="B58" s="28" t="s">
        <v>75</v>
      </c>
      <c r="C58" s="24">
        <v>19</v>
      </c>
      <c r="D58" s="30" t="s">
        <v>412</v>
      </c>
      <c r="E58" s="26">
        <v>13</v>
      </c>
      <c r="F58" s="23" t="s">
        <v>409</v>
      </c>
    </row>
    <row r="59" spans="1:6" ht="18.75" customHeight="1" x14ac:dyDescent="0.25">
      <c r="A59" s="22">
        <v>431</v>
      </c>
      <c r="B59" s="28" t="s">
        <v>80</v>
      </c>
      <c r="C59" s="24">
        <v>18</v>
      </c>
      <c r="D59" s="30" t="s">
        <v>412</v>
      </c>
      <c r="E59" s="26">
        <v>16</v>
      </c>
      <c r="F59" s="23" t="s">
        <v>409</v>
      </c>
    </row>
    <row r="60" spans="1:6" ht="18.75" customHeight="1" x14ac:dyDescent="0.25">
      <c r="A60" s="22">
        <v>773</v>
      </c>
      <c r="B60" s="28" t="s">
        <v>88</v>
      </c>
      <c r="C60" s="24">
        <v>18</v>
      </c>
      <c r="D60" s="30" t="s">
        <v>412</v>
      </c>
      <c r="E60" s="26">
        <v>13</v>
      </c>
      <c r="F60" s="23" t="s">
        <v>409</v>
      </c>
    </row>
    <row r="61" spans="1:6" ht="18.75" customHeight="1" x14ac:dyDescent="0.25">
      <c r="A61" s="22">
        <v>981</v>
      </c>
      <c r="B61" s="28" t="s">
        <v>93</v>
      </c>
      <c r="C61" s="24">
        <v>26</v>
      </c>
      <c r="D61" s="30" t="s">
        <v>412</v>
      </c>
      <c r="E61" s="26">
        <v>1</v>
      </c>
      <c r="F61" s="23" t="s">
        <v>409</v>
      </c>
    </row>
    <row r="62" spans="1:6" ht="18.75" customHeight="1" x14ac:dyDescent="0.25">
      <c r="A62" s="22">
        <v>102</v>
      </c>
      <c r="B62" s="28" t="s">
        <v>320</v>
      </c>
      <c r="C62" s="24">
        <v>18</v>
      </c>
      <c r="D62" s="30" t="s">
        <v>412</v>
      </c>
      <c r="E62" s="26">
        <v>13</v>
      </c>
      <c r="F62" s="23" t="s">
        <v>6</v>
      </c>
    </row>
    <row r="63" spans="1:6" ht="18.75" customHeight="1" x14ac:dyDescent="0.25">
      <c r="A63" s="22">
        <v>115</v>
      </c>
      <c r="B63" s="28" t="s">
        <v>11</v>
      </c>
      <c r="C63" s="24">
        <v>30</v>
      </c>
      <c r="D63" s="30" t="s">
        <v>412</v>
      </c>
      <c r="E63" s="26">
        <v>13</v>
      </c>
      <c r="F63" s="23" t="s">
        <v>6</v>
      </c>
    </row>
    <row r="64" spans="1:6" ht="18.75" customHeight="1" x14ac:dyDescent="0.25">
      <c r="A64" s="22">
        <v>123</v>
      </c>
      <c r="B64" s="28" t="s">
        <v>15</v>
      </c>
      <c r="C64" s="24">
        <v>18</v>
      </c>
      <c r="D64" s="30" t="s">
        <v>412</v>
      </c>
      <c r="E64" s="26">
        <v>13</v>
      </c>
      <c r="F64" s="23" t="s">
        <v>6</v>
      </c>
    </row>
    <row r="65" spans="1:6" ht="18.75" customHeight="1" x14ac:dyDescent="0.25">
      <c r="A65" s="22">
        <v>143</v>
      </c>
      <c r="B65" s="28" t="s">
        <v>22</v>
      </c>
      <c r="C65" s="24">
        <v>19</v>
      </c>
      <c r="D65" s="30" t="s">
        <v>412</v>
      </c>
      <c r="E65" s="26">
        <v>13</v>
      </c>
      <c r="F65" s="23" t="s">
        <v>6</v>
      </c>
    </row>
    <row r="66" spans="1:6" ht="18.75" customHeight="1" x14ac:dyDescent="0.25">
      <c r="A66" s="22">
        <v>152</v>
      </c>
      <c r="B66" s="28" t="s">
        <v>24</v>
      </c>
      <c r="C66" s="24">
        <v>18</v>
      </c>
      <c r="D66" s="30" t="s">
        <v>412</v>
      </c>
      <c r="E66" s="26">
        <v>13</v>
      </c>
      <c r="F66" s="23" t="s">
        <v>6</v>
      </c>
    </row>
    <row r="67" spans="1:6" ht="18.75" customHeight="1" x14ac:dyDescent="0.25">
      <c r="A67" s="22">
        <v>161</v>
      </c>
      <c r="B67" s="28" t="s">
        <v>28</v>
      </c>
      <c r="C67" s="24">
        <v>25</v>
      </c>
      <c r="D67" s="30" t="s">
        <v>412</v>
      </c>
      <c r="E67" s="26">
        <v>1</v>
      </c>
      <c r="F67" s="23" t="s">
        <v>6</v>
      </c>
    </row>
    <row r="68" spans="1:6" ht="18.75" customHeight="1" x14ac:dyDescent="0.25">
      <c r="A68" s="22">
        <v>163</v>
      </c>
      <c r="B68" s="28" t="s">
        <v>321</v>
      </c>
      <c r="C68" s="24">
        <v>14.5</v>
      </c>
      <c r="D68" s="30" t="s">
        <v>412</v>
      </c>
      <c r="E68" s="26">
        <v>13</v>
      </c>
      <c r="F68" s="23" t="s">
        <v>6</v>
      </c>
    </row>
    <row r="69" spans="1:6" ht="18.75" customHeight="1" x14ac:dyDescent="0.25">
      <c r="A69" s="22">
        <v>165</v>
      </c>
      <c r="B69" s="28" t="s">
        <v>323</v>
      </c>
      <c r="C69" s="24">
        <v>21</v>
      </c>
      <c r="D69" s="30" t="s">
        <v>412</v>
      </c>
      <c r="E69" s="26">
        <v>13</v>
      </c>
      <c r="F69" s="23" t="s">
        <v>6</v>
      </c>
    </row>
    <row r="70" spans="1:6" ht="18.75" customHeight="1" x14ac:dyDescent="0.25">
      <c r="A70" s="22">
        <v>213</v>
      </c>
      <c r="B70" s="28" t="s">
        <v>327</v>
      </c>
      <c r="C70" s="24">
        <v>32</v>
      </c>
      <c r="D70" s="30" t="s">
        <v>412</v>
      </c>
      <c r="E70" s="26">
        <v>13</v>
      </c>
      <c r="F70" s="23" t="s">
        <v>6</v>
      </c>
    </row>
    <row r="71" spans="1:6" ht="18.75" customHeight="1" x14ac:dyDescent="0.25">
      <c r="A71" s="22">
        <v>215</v>
      </c>
      <c r="B71" s="28" t="s">
        <v>329</v>
      </c>
      <c r="C71" s="24">
        <v>32</v>
      </c>
      <c r="D71" s="30" t="s">
        <v>412</v>
      </c>
      <c r="E71" s="26">
        <v>16</v>
      </c>
      <c r="F71" s="23" t="s">
        <v>6</v>
      </c>
    </row>
    <row r="72" spans="1:6" ht="18.75" customHeight="1" x14ac:dyDescent="0.25">
      <c r="A72" s="22">
        <v>219</v>
      </c>
      <c r="B72" s="28" t="s">
        <v>333</v>
      </c>
      <c r="C72" s="24">
        <v>29.5</v>
      </c>
      <c r="D72" s="30" t="s">
        <v>412</v>
      </c>
      <c r="E72" s="26">
        <v>1</v>
      </c>
      <c r="F72" s="23" t="s">
        <v>6</v>
      </c>
    </row>
    <row r="73" spans="1:6" ht="18.75" customHeight="1" x14ac:dyDescent="0.25">
      <c r="A73" s="22">
        <v>234</v>
      </c>
      <c r="B73" s="28" t="s">
        <v>32</v>
      </c>
      <c r="C73" s="24">
        <v>31</v>
      </c>
      <c r="D73" s="30" t="s">
        <v>412</v>
      </c>
      <c r="E73" s="26">
        <v>16</v>
      </c>
      <c r="F73" s="23" t="s">
        <v>6</v>
      </c>
    </row>
    <row r="74" spans="1:6" ht="18.75" customHeight="1" x14ac:dyDescent="0.25">
      <c r="A74" s="22">
        <v>288</v>
      </c>
      <c r="B74" s="28" t="s">
        <v>43</v>
      </c>
      <c r="C74" s="24">
        <v>21</v>
      </c>
      <c r="D74" s="30" t="s">
        <v>412</v>
      </c>
      <c r="E74" s="26">
        <v>13</v>
      </c>
      <c r="F74" s="23" t="s">
        <v>6</v>
      </c>
    </row>
    <row r="75" spans="1:6" ht="18.75" customHeight="1" x14ac:dyDescent="0.25">
      <c r="A75" s="22">
        <v>292</v>
      </c>
      <c r="B75" s="28" t="s">
        <v>44</v>
      </c>
      <c r="C75" s="24">
        <v>31</v>
      </c>
      <c r="D75" s="30" t="s">
        <v>412</v>
      </c>
      <c r="E75" s="26">
        <v>13</v>
      </c>
      <c r="F75" s="23" t="s">
        <v>6</v>
      </c>
    </row>
    <row r="76" spans="1:6" ht="18.75" customHeight="1" x14ac:dyDescent="0.25">
      <c r="A76" s="22">
        <v>296</v>
      </c>
      <c r="B76" s="28" t="s">
        <v>45</v>
      </c>
      <c r="C76" s="24">
        <v>25</v>
      </c>
      <c r="D76" s="30" t="s">
        <v>412</v>
      </c>
      <c r="E76" s="26">
        <v>13</v>
      </c>
      <c r="F76" s="23" t="s">
        <v>6</v>
      </c>
    </row>
    <row r="77" spans="1:6" ht="18.75" customHeight="1" x14ac:dyDescent="0.25">
      <c r="A77" s="22">
        <v>300</v>
      </c>
      <c r="B77" s="28" t="s">
        <v>46</v>
      </c>
      <c r="C77" s="24">
        <v>33</v>
      </c>
      <c r="D77" s="30" t="s">
        <v>412</v>
      </c>
      <c r="E77" s="26">
        <v>13</v>
      </c>
      <c r="F77" s="23" t="s">
        <v>6</v>
      </c>
    </row>
    <row r="78" spans="1:6" ht="18.75" customHeight="1" x14ac:dyDescent="0.25">
      <c r="A78" s="22">
        <v>304</v>
      </c>
      <c r="B78" s="28" t="s">
        <v>48</v>
      </c>
      <c r="C78" s="24">
        <v>25</v>
      </c>
      <c r="D78" s="30" t="s">
        <v>412</v>
      </c>
      <c r="E78" s="26">
        <v>13</v>
      </c>
      <c r="F78" s="23" t="s">
        <v>6</v>
      </c>
    </row>
    <row r="79" spans="1:6" ht="18.75" customHeight="1" x14ac:dyDescent="0.25">
      <c r="A79" s="22">
        <v>308</v>
      </c>
      <c r="B79" s="28" t="s">
        <v>49</v>
      </c>
      <c r="C79" s="24">
        <v>34</v>
      </c>
      <c r="D79" s="30" t="s">
        <v>412</v>
      </c>
      <c r="E79" s="26">
        <v>13</v>
      </c>
      <c r="F79" s="23" t="s">
        <v>6</v>
      </c>
    </row>
    <row r="80" spans="1:6" ht="18.75" customHeight="1" x14ac:dyDescent="0.25">
      <c r="A80" s="22">
        <v>312</v>
      </c>
      <c r="B80" s="28" t="s">
        <v>50</v>
      </c>
      <c r="C80" s="24">
        <v>35</v>
      </c>
      <c r="D80" s="30" t="s">
        <v>412</v>
      </c>
      <c r="E80" s="26">
        <v>13</v>
      </c>
      <c r="F80" s="23" t="s">
        <v>6</v>
      </c>
    </row>
    <row r="81" spans="1:6" ht="18.75" customHeight="1" x14ac:dyDescent="0.25">
      <c r="A81" s="22">
        <v>314</v>
      </c>
      <c r="B81" s="28" t="s">
        <v>51</v>
      </c>
      <c r="C81" s="24">
        <v>34</v>
      </c>
      <c r="D81" s="30" t="s">
        <v>412</v>
      </c>
      <c r="E81" s="26">
        <v>13</v>
      </c>
      <c r="F81" s="23" t="s">
        <v>6</v>
      </c>
    </row>
    <row r="82" spans="1:6" ht="18.75" customHeight="1" x14ac:dyDescent="0.25">
      <c r="A82" s="22">
        <v>328</v>
      </c>
      <c r="B82" s="28" t="s">
        <v>55</v>
      </c>
      <c r="C82" s="24">
        <v>19</v>
      </c>
      <c r="D82" s="30" t="s">
        <v>412</v>
      </c>
      <c r="E82" s="26">
        <v>13</v>
      </c>
      <c r="F82" s="23" t="s">
        <v>6</v>
      </c>
    </row>
    <row r="83" spans="1:6" ht="18.75" customHeight="1" x14ac:dyDescent="0.25">
      <c r="A83" s="22">
        <v>336</v>
      </c>
      <c r="B83" s="28" t="s">
        <v>57</v>
      </c>
      <c r="C83" s="24">
        <v>19</v>
      </c>
      <c r="D83" s="30" t="s">
        <v>412</v>
      </c>
      <c r="E83" s="26">
        <v>13</v>
      </c>
      <c r="F83" s="23" t="s">
        <v>6</v>
      </c>
    </row>
    <row r="84" spans="1:6" ht="18.75" customHeight="1" x14ac:dyDescent="0.25">
      <c r="A84" s="22">
        <v>356</v>
      </c>
      <c r="B84" s="28" t="s">
        <v>64</v>
      </c>
      <c r="C84" s="24">
        <v>28</v>
      </c>
      <c r="D84" s="30" t="s">
        <v>412</v>
      </c>
      <c r="E84" s="26">
        <v>13</v>
      </c>
      <c r="F84" s="23" t="s">
        <v>6</v>
      </c>
    </row>
    <row r="85" spans="1:6" ht="18.75" customHeight="1" x14ac:dyDescent="0.25">
      <c r="A85" s="22">
        <v>360</v>
      </c>
      <c r="B85" s="28" t="s">
        <v>65</v>
      </c>
      <c r="C85" s="24">
        <v>24</v>
      </c>
      <c r="D85" s="30" t="s">
        <v>412</v>
      </c>
      <c r="E85" s="26">
        <v>13</v>
      </c>
      <c r="F85" s="23" t="s">
        <v>6</v>
      </c>
    </row>
    <row r="86" spans="1:6" ht="18.75" customHeight="1" x14ac:dyDescent="0.25">
      <c r="A86" s="22">
        <v>364</v>
      </c>
      <c r="B86" s="28" t="s">
        <v>66</v>
      </c>
      <c r="C86" s="24">
        <v>33</v>
      </c>
      <c r="D86" s="30" t="s">
        <v>412</v>
      </c>
      <c r="E86" s="26">
        <v>13</v>
      </c>
      <c r="F86" s="23" t="s">
        <v>6</v>
      </c>
    </row>
    <row r="87" spans="1:6" ht="18.75" customHeight="1" x14ac:dyDescent="0.25">
      <c r="A87" s="22">
        <v>372</v>
      </c>
      <c r="B87" s="28" t="s">
        <v>68</v>
      </c>
      <c r="C87" s="24">
        <v>19</v>
      </c>
      <c r="D87" s="30" t="s">
        <v>412</v>
      </c>
      <c r="E87" s="26">
        <v>13</v>
      </c>
      <c r="F87" s="23" t="s">
        <v>6</v>
      </c>
    </row>
    <row r="88" spans="1:6" ht="18.75" customHeight="1" x14ac:dyDescent="0.25">
      <c r="A88" s="22">
        <v>376</v>
      </c>
      <c r="B88" s="28" t="s">
        <v>69</v>
      </c>
      <c r="C88" s="24">
        <v>21</v>
      </c>
      <c r="D88" s="30" t="s">
        <v>412</v>
      </c>
      <c r="E88" s="26">
        <v>13</v>
      </c>
      <c r="F88" s="23" t="s">
        <v>6</v>
      </c>
    </row>
    <row r="89" spans="1:6" ht="18.75" customHeight="1" x14ac:dyDescent="0.25">
      <c r="A89" s="22">
        <v>380</v>
      </c>
      <c r="B89" s="28" t="s">
        <v>70</v>
      </c>
      <c r="C89" s="24">
        <v>34</v>
      </c>
      <c r="D89" s="30" t="s">
        <v>412</v>
      </c>
      <c r="E89" s="26">
        <v>13</v>
      </c>
      <c r="F89" s="23" t="s">
        <v>6</v>
      </c>
    </row>
    <row r="90" spans="1:6" ht="18.75" customHeight="1" x14ac:dyDescent="0.25">
      <c r="A90" s="22">
        <v>404</v>
      </c>
      <c r="B90" s="28" t="s">
        <v>76</v>
      </c>
      <c r="C90" s="24">
        <v>32.5</v>
      </c>
      <c r="D90" s="30" t="s">
        <v>412</v>
      </c>
      <c r="E90" s="26">
        <v>13</v>
      </c>
      <c r="F90" s="23" t="s">
        <v>6</v>
      </c>
    </row>
    <row r="91" spans="1:6" ht="18.75" customHeight="1" x14ac:dyDescent="0.25">
      <c r="A91" s="22">
        <v>408</v>
      </c>
      <c r="B91" s="28" t="s">
        <v>77</v>
      </c>
      <c r="C91" s="24">
        <v>36</v>
      </c>
      <c r="D91" s="30" t="s">
        <v>412</v>
      </c>
      <c r="E91" s="26">
        <v>13</v>
      </c>
      <c r="F91" s="23" t="s">
        <v>6</v>
      </c>
    </row>
    <row r="92" spans="1:6" ht="18.75" customHeight="1" x14ac:dyDescent="0.25">
      <c r="A92" s="22">
        <v>542</v>
      </c>
      <c r="B92" s="28" t="s">
        <v>83</v>
      </c>
      <c r="C92" s="24">
        <v>17</v>
      </c>
      <c r="D92" s="30" t="s">
        <v>412</v>
      </c>
      <c r="E92" s="26">
        <v>18</v>
      </c>
      <c r="F92" s="23" t="s">
        <v>6</v>
      </c>
    </row>
    <row r="93" spans="1:6" ht="18.75" customHeight="1" x14ac:dyDescent="0.25">
      <c r="A93" s="22">
        <v>1037</v>
      </c>
      <c r="B93" s="28" t="s">
        <v>342</v>
      </c>
      <c r="C93" s="24">
        <v>23</v>
      </c>
      <c r="D93" s="30" t="s">
        <v>412</v>
      </c>
      <c r="E93" s="26">
        <v>13</v>
      </c>
      <c r="F93" s="23" t="s">
        <v>6</v>
      </c>
    </row>
    <row r="94" spans="1:6" ht="18.75" customHeight="1" x14ac:dyDescent="0.25">
      <c r="A94" s="22">
        <v>100</v>
      </c>
      <c r="B94" s="28" t="s">
        <v>7</v>
      </c>
      <c r="C94" s="24">
        <v>27</v>
      </c>
      <c r="D94" s="30" t="s">
        <v>413</v>
      </c>
      <c r="E94" s="26">
        <v>1</v>
      </c>
      <c r="F94" s="23" t="s">
        <v>6</v>
      </c>
    </row>
    <row r="95" spans="1:6" ht="18.75" customHeight="1" x14ac:dyDescent="0.25">
      <c r="A95" s="22">
        <v>106</v>
      </c>
      <c r="B95" s="28" t="s">
        <v>8</v>
      </c>
      <c r="C95" s="24">
        <v>37</v>
      </c>
      <c r="D95" s="30" t="s">
        <v>413</v>
      </c>
      <c r="E95" s="26">
        <v>13</v>
      </c>
      <c r="F95" s="23" t="s">
        <v>6</v>
      </c>
    </row>
    <row r="96" spans="1:6" ht="18.75" customHeight="1" x14ac:dyDescent="0.25">
      <c r="A96" s="22">
        <v>118</v>
      </c>
      <c r="B96" s="28" t="s">
        <v>13</v>
      </c>
      <c r="C96" s="24">
        <v>34</v>
      </c>
      <c r="D96" s="30" t="s">
        <v>413</v>
      </c>
      <c r="E96" s="26">
        <v>1</v>
      </c>
      <c r="F96" s="23" t="s">
        <v>6</v>
      </c>
    </row>
    <row r="97" spans="1:6" ht="18.75" customHeight="1" x14ac:dyDescent="0.25">
      <c r="A97" s="22">
        <v>167</v>
      </c>
      <c r="B97" s="28" t="s">
        <v>325</v>
      </c>
      <c r="C97" s="24">
        <v>17.5</v>
      </c>
      <c r="D97" s="30" t="s">
        <v>413</v>
      </c>
      <c r="E97" s="26">
        <v>1</v>
      </c>
      <c r="F97" s="23" t="s">
        <v>6</v>
      </c>
    </row>
    <row r="98" spans="1:6" ht="18.75" customHeight="1" x14ac:dyDescent="0.25">
      <c r="A98" s="22">
        <v>230</v>
      </c>
      <c r="B98" s="28" t="s">
        <v>335</v>
      </c>
      <c r="C98" s="24">
        <v>31</v>
      </c>
      <c r="D98" s="30" t="s">
        <v>413</v>
      </c>
      <c r="E98" s="26">
        <v>1</v>
      </c>
      <c r="F98" s="23" t="s">
        <v>6</v>
      </c>
    </row>
    <row r="99" spans="1:6" ht="18.75" customHeight="1" x14ac:dyDescent="0.25">
      <c r="A99" s="22">
        <v>332</v>
      </c>
      <c r="B99" s="28" t="s">
        <v>56</v>
      </c>
      <c r="C99" s="24">
        <v>35</v>
      </c>
      <c r="D99" s="30" t="s">
        <v>413</v>
      </c>
      <c r="E99" s="26">
        <v>1</v>
      </c>
      <c r="F99" s="23" t="s">
        <v>6</v>
      </c>
    </row>
    <row r="100" spans="1:6" ht="18.75" customHeight="1" x14ac:dyDescent="0.25">
      <c r="A100" s="22">
        <v>399</v>
      </c>
      <c r="B100" s="28" t="s">
        <v>336</v>
      </c>
      <c r="C100" s="24">
        <v>35</v>
      </c>
      <c r="D100" s="30" t="s">
        <v>413</v>
      </c>
      <c r="E100" s="26">
        <v>1</v>
      </c>
      <c r="F100" s="23" t="s">
        <v>6</v>
      </c>
    </row>
    <row r="101" spans="1:6" ht="18.75" customHeight="1" x14ac:dyDescent="0.25">
      <c r="A101" s="22">
        <v>405</v>
      </c>
      <c r="B101" s="28" t="s">
        <v>337</v>
      </c>
      <c r="C101" s="24">
        <v>21</v>
      </c>
      <c r="D101" s="30" t="s">
        <v>413</v>
      </c>
      <c r="E101" s="26">
        <v>1</v>
      </c>
      <c r="F101" s="23" t="s">
        <v>6</v>
      </c>
    </row>
    <row r="102" spans="1:6" ht="18.75" customHeight="1" x14ac:dyDescent="0.25">
      <c r="A102" s="22">
        <v>556</v>
      </c>
      <c r="B102" s="28" t="s">
        <v>84</v>
      </c>
      <c r="C102" s="24">
        <v>31</v>
      </c>
      <c r="D102" s="30" t="s">
        <v>413</v>
      </c>
      <c r="E102" s="26">
        <v>1</v>
      </c>
      <c r="F102" s="23" t="s">
        <v>6</v>
      </c>
    </row>
    <row r="103" spans="1:6" ht="18.75" customHeight="1" x14ac:dyDescent="0.25">
      <c r="A103" s="22">
        <v>876</v>
      </c>
      <c r="B103" s="28" t="s">
        <v>91</v>
      </c>
      <c r="C103" s="24">
        <v>29</v>
      </c>
      <c r="D103" s="30" t="s">
        <v>413</v>
      </c>
      <c r="E103" s="26">
        <v>1</v>
      </c>
      <c r="F103" s="23" t="s">
        <v>6</v>
      </c>
    </row>
    <row r="104" spans="1:6" ht="18.75" customHeight="1" x14ac:dyDescent="0.25">
      <c r="A104" s="22">
        <v>1036</v>
      </c>
      <c r="B104" s="28" t="s">
        <v>341</v>
      </c>
      <c r="C104" s="24">
        <v>19.5</v>
      </c>
      <c r="D104" s="30" t="s">
        <v>413</v>
      </c>
      <c r="E104" s="26">
        <v>1</v>
      </c>
      <c r="F104" s="23" t="s">
        <v>6</v>
      </c>
    </row>
    <row r="105" spans="1:6" ht="18.75" customHeight="1" x14ac:dyDescent="0.25">
      <c r="A105" s="22">
        <v>145</v>
      </c>
      <c r="B105" s="28" t="s">
        <v>23</v>
      </c>
      <c r="C105" s="24">
        <v>36</v>
      </c>
      <c r="D105" s="30" t="s">
        <v>414</v>
      </c>
      <c r="E105" s="26">
        <v>16</v>
      </c>
      <c r="F105" s="23" t="s">
        <v>409</v>
      </c>
    </row>
    <row r="106" spans="1:6" ht="18.75" customHeight="1" x14ac:dyDescent="0.25">
      <c r="A106" s="22">
        <v>388</v>
      </c>
      <c r="B106" s="28" t="s">
        <v>72</v>
      </c>
      <c r="C106" s="24">
        <v>24</v>
      </c>
      <c r="D106" s="30" t="s">
        <v>414</v>
      </c>
      <c r="E106" s="26">
        <v>16</v>
      </c>
      <c r="F106" s="23" t="s">
        <v>409</v>
      </c>
    </row>
    <row r="107" spans="1:6" ht="18.75" customHeight="1" x14ac:dyDescent="0.25">
      <c r="A107" s="22">
        <v>122</v>
      </c>
      <c r="B107" s="28" t="s">
        <v>14</v>
      </c>
      <c r="C107" s="24">
        <v>29</v>
      </c>
      <c r="D107" s="30" t="s">
        <v>414</v>
      </c>
      <c r="E107" s="26">
        <v>16</v>
      </c>
      <c r="F107" s="23" t="s">
        <v>6</v>
      </c>
    </row>
    <row r="108" spans="1:6" ht="18.75" customHeight="1" x14ac:dyDescent="0.25">
      <c r="A108" s="22">
        <v>157</v>
      </c>
      <c r="B108" s="28" t="s">
        <v>25</v>
      </c>
      <c r="C108" s="24">
        <v>26</v>
      </c>
      <c r="D108" s="30" t="s">
        <v>414</v>
      </c>
      <c r="E108" s="26">
        <v>13</v>
      </c>
      <c r="F108" s="23" t="s">
        <v>6</v>
      </c>
    </row>
    <row r="109" spans="1:6" ht="18.75" customHeight="1" x14ac:dyDescent="0.25">
      <c r="A109" s="22">
        <v>320</v>
      </c>
      <c r="B109" s="28" t="s">
        <v>53</v>
      </c>
      <c r="C109" s="24">
        <v>28</v>
      </c>
      <c r="D109" s="30" t="s">
        <v>414</v>
      </c>
      <c r="E109" s="26">
        <v>16</v>
      </c>
      <c r="F109" s="23" t="s">
        <v>6</v>
      </c>
    </row>
    <row r="110" spans="1:6" ht="18.75" customHeight="1" x14ac:dyDescent="0.25">
      <c r="A110" s="22">
        <v>324</v>
      </c>
      <c r="B110" s="28" t="s">
        <v>54</v>
      </c>
      <c r="C110" s="24">
        <v>24</v>
      </c>
      <c r="D110" s="30" t="s">
        <v>414</v>
      </c>
      <c r="E110" s="26">
        <v>16</v>
      </c>
      <c r="F110" s="23" t="s">
        <v>6</v>
      </c>
    </row>
    <row r="111" spans="1:6" ht="18.75" customHeight="1" x14ac:dyDescent="0.25">
      <c r="A111" s="22">
        <v>392</v>
      </c>
      <c r="B111" s="28" t="s">
        <v>73</v>
      </c>
      <c r="C111" s="24">
        <v>33</v>
      </c>
      <c r="D111" s="30" t="s">
        <v>414</v>
      </c>
      <c r="E111" s="26">
        <v>16</v>
      </c>
      <c r="F111" s="23" t="s">
        <v>6</v>
      </c>
    </row>
    <row r="112" spans="1:6" ht="18.75" customHeight="1" x14ac:dyDescent="0.25">
      <c r="A112" s="22">
        <v>396</v>
      </c>
      <c r="B112" s="28" t="s">
        <v>74</v>
      </c>
      <c r="C112" s="24">
        <v>28.5</v>
      </c>
      <c r="D112" s="30" t="s">
        <v>414</v>
      </c>
      <c r="E112" s="26">
        <v>16</v>
      </c>
      <c r="F112" s="23" t="s">
        <v>6</v>
      </c>
    </row>
    <row r="113" spans="1:6" ht="18.75" customHeight="1" x14ac:dyDescent="0.25">
      <c r="A113" s="22"/>
      <c r="B113" s="28"/>
      <c r="D113" s="30"/>
      <c r="E113" s="26"/>
      <c r="F113" s="23"/>
    </row>
  </sheetData>
  <sortState xmlns:xlrd2="http://schemas.microsoft.com/office/spreadsheetml/2017/richdata2" ref="A2:F112">
    <sortCondition ref="D5:D112"/>
  </sortState>
  <phoneticPr fontId="2" type="noConversion"/>
  <pageMargins left="0.78740157499999996" right="0.78740157499999996" top="0.984251969" bottom="0.984251969" header="0.4921259845" footer="0.492125984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"/>
  <sheetViews>
    <sheetView workbookViewId="0">
      <selection activeCell="E7" sqref="E7"/>
    </sheetView>
  </sheetViews>
  <sheetFormatPr baseColWidth="10" defaultColWidth="11.44140625" defaultRowHeight="24.75" customHeight="1" x14ac:dyDescent="0.25"/>
  <cols>
    <col min="1" max="1" width="19" customWidth="1"/>
  </cols>
  <sheetData>
    <row r="1" spans="1:6" ht="24.75" customHeight="1" thickBot="1" x14ac:dyDescent="0.3"/>
    <row r="2" spans="1:6" ht="24.75" customHeight="1" x14ac:dyDescent="0.25">
      <c r="A2" s="32" t="s">
        <v>415</v>
      </c>
      <c r="B2" s="38">
        <v>0</v>
      </c>
      <c r="C2" s="33">
        <v>200</v>
      </c>
      <c r="D2" s="33">
        <v>1000</v>
      </c>
      <c r="E2" s="33">
        <v>2500</v>
      </c>
      <c r="F2" s="34">
        <v>5000</v>
      </c>
    </row>
    <row r="3" spans="1:6" ht="24.75" customHeight="1" thickBot="1" x14ac:dyDescent="0.3">
      <c r="A3" s="35" t="s">
        <v>416</v>
      </c>
      <c r="B3" s="39">
        <v>0</v>
      </c>
      <c r="C3" s="36">
        <v>0.05</v>
      </c>
      <c r="D3" s="36">
        <v>0.15</v>
      </c>
      <c r="E3" s="36">
        <v>0.2</v>
      </c>
      <c r="F3" s="37">
        <v>0.25</v>
      </c>
    </row>
    <row r="5" spans="1:6" ht="24.75" customHeight="1" thickBot="1" x14ac:dyDescent="0.3"/>
    <row r="6" spans="1:6" ht="24.75" customHeight="1" x14ac:dyDescent="0.25">
      <c r="A6" s="32" t="s">
        <v>417</v>
      </c>
      <c r="B6" s="38">
        <v>0</v>
      </c>
      <c r="C6" s="33">
        <v>200</v>
      </c>
      <c r="D6" s="33">
        <v>1000</v>
      </c>
      <c r="E6" s="33">
        <v>2500</v>
      </c>
      <c r="F6" s="34">
        <v>5000</v>
      </c>
    </row>
    <row r="7" spans="1:6" ht="24.75" customHeight="1" thickBot="1" x14ac:dyDescent="0.3">
      <c r="A7" s="35" t="s">
        <v>405</v>
      </c>
      <c r="B7" s="40">
        <v>0</v>
      </c>
      <c r="C7" s="41">
        <v>15</v>
      </c>
      <c r="D7" s="41">
        <v>50</v>
      </c>
      <c r="E7" s="41">
        <v>100</v>
      </c>
      <c r="F7" s="42">
        <v>150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5B56-CA0F-4320-A456-54B9FF28384D}">
  <sheetPr>
    <pageSetUpPr fitToPage="1"/>
  </sheetPr>
  <dimension ref="A1:I36"/>
  <sheetViews>
    <sheetView workbookViewId="0">
      <selection activeCell="B6" sqref="B6:C6"/>
    </sheetView>
  </sheetViews>
  <sheetFormatPr baseColWidth="10" defaultColWidth="11.44140625" defaultRowHeight="17.25" customHeight="1" x14ac:dyDescent="0.25"/>
  <cols>
    <col min="1" max="1" width="13.33203125" customWidth="1"/>
    <col min="2" max="2" width="13.44140625" customWidth="1"/>
    <col min="3" max="3" width="24.109375" customWidth="1"/>
    <col min="4" max="4" width="2.109375" customWidth="1"/>
    <col min="5" max="5" width="14.44140625" customWidth="1"/>
    <col min="6" max="6" width="6.109375" customWidth="1"/>
    <col min="7" max="7" width="13.33203125" customWidth="1"/>
    <col min="8" max="8" width="16" customWidth="1"/>
    <col min="9" max="24" width="11.44140625" customWidth="1"/>
  </cols>
  <sheetData>
    <row r="1" spans="1:8" ht="108.75" customHeight="1" x14ac:dyDescent="0.25">
      <c r="A1" s="85" t="s">
        <v>95</v>
      </c>
      <c r="B1" s="86"/>
      <c r="C1" s="86"/>
      <c r="D1" s="86"/>
      <c r="E1" s="86"/>
      <c r="F1" s="87" t="s">
        <v>383</v>
      </c>
      <c r="G1" s="88"/>
      <c r="H1" s="89"/>
    </row>
    <row r="2" spans="1:8" ht="24" customHeight="1" x14ac:dyDescent="0.25">
      <c r="A2" s="102"/>
      <c r="B2" s="102"/>
      <c r="C2" s="102"/>
      <c r="D2" s="103"/>
      <c r="E2" s="102"/>
      <c r="F2" s="102"/>
      <c r="G2" s="102"/>
      <c r="H2" s="102"/>
    </row>
    <row r="3" spans="1:8" ht="18" customHeight="1" x14ac:dyDescent="0.3">
      <c r="A3" s="43" t="s">
        <v>220</v>
      </c>
      <c r="B3" s="104" t="s">
        <v>369</v>
      </c>
      <c r="C3" s="104"/>
      <c r="D3" s="44"/>
      <c r="E3" s="45" t="s">
        <v>371</v>
      </c>
      <c r="F3" s="77" t="s">
        <v>382</v>
      </c>
      <c r="G3" s="77"/>
      <c r="H3" s="77"/>
    </row>
    <row r="4" spans="1:8" ht="9.75" customHeight="1" x14ac:dyDescent="0.25">
      <c r="A4" s="90"/>
      <c r="B4" s="91"/>
      <c r="C4" s="91"/>
      <c r="D4" s="91"/>
      <c r="E4" s="91"/>
      <c r="F4" s="91"/>
      <c r="G4" s="91"/>
      <c r="H4" s="92"/>
    </row>
    <row r="5" spans="1:8" ht="28.5" customHeight="1" x14ac:dyDescent="0.3">
      <c r="A5" s="46" t="s">
        <v>373</v>
      </c>
      <c r="B5" s="73" t="str">
        <f>VLOOKUP(F5,Clients,2,0)</f>
        <v>JENNINA PIZZERIA</v>
      </c>
      <c r="C5" s="73"/>
      <c r="D5" s="47"/>
      <c r="E5" s="46" t="s">
        <v>391</v>
      </c>
      <c r="F5" s="101" t="s">
        <v>215</v>
      </c>
      <c r="G5" s="101"/>
      <c r="H5" s="101"/>
    </row>
    <row r="6" spans="1:8" ht="17.25" customHeight="1" x14ac:dyDescent="0.25">
      <c r="A6" s="48" t="s">
        <v>374</v>
      </c>
      <c r="B6" s="73" t="str">
        <f>VLOOKUP(F5,Clients,3,0)</f>
        <v>2389, rue Sexton</v>
      </c>
      <c r="C6" s="73"/>
      <c r="D6" s="47"/>
      <c r="E6" s="46" t="s">
        <v>372</v>
      </c>
      <c r="F6" s="78" t="str">
        <f>VLOOKUP(F5,Clients,10,0)</f>
        <v>(450) 688-7807</v>
      </c>
      <c r="G6" s="78"/>
      <c r="H6" s="78"/>
    </row>
    <row r="7" spans="1:8" ht="17.25" customHeight="1" x14ac:dyDescent="0.25">
      <c r="A7" s="48" t="s">
        <v>375</v>
      </c>
      <c r="B7" s="73" t="str">
        <f>VLOOKUP(F5,Clients,4,0)</f>
        <v>Saint-Laurent</v>
      </c>
      <c r="C7" s="73"/>
      <c r="D7" s="47"/>
      <c r="E7" s="49" t="s">
        <v>367</v>
      </c>
      <c r="F7" s="79" t="str">
        <f>VLOOKUP(F5,Clients,11,0)</f>
        <v>(450) 688-7800</v>
      </c>
      <c r="G7" s="79"/>
      <c r="H7" s="79"/>
    </row>
    <row r="8" spans="1:8" ht="17.25" customHeight="1" x14ac:dyDescent="0.25">
      <c r="A8" s="48" t="s">
        <v>366</v>
      </c>
      <c r="B8" s="73" t="str">
        <f>VLOOKUP(F5,Clients,5,0)</f>
        <v>Québec</v>
      </c>
      <c r="C8" s="73"/>
      <c r="D8" s="47"/>
      <c r="E8" s="73" t="s">
        <v>377</v>
      </c>
      <c r="F8" s="73"/>
      <c r="G8" s="73"/>
      <c r="H8" s="50" t="str">
        <f>VLOOKUP(F5,Clients,12,0)</f>
        <v>NO</v>
      </c>
    </row>
    <row r="9" spans="1:8" ht="17.25" customHeight="1" x14ac:dyDescent="0.25">
      <c r="A9" s="48" t="s">
        <v>376</v>
      </c>
      <c r="B9" s="73" t="str">
        <f>VLOOKUP(F5,Clients,6,0)</f>
        <v>J3E 5T6</v>
      </c>
      <c r="C9" s="73"/>
      <c r="D9" s="47"/>
      <c r="E9" s="51" t="s">
        <v>368</v>
      </c>
      <c r="F9" s="79" t="str">
        <f>VLOOKUP(F5,Clients,7,0)&amp;" "&amp;VLOOKUP(F5,Clients,8,0)&amp;" "&amp;VLOOKUP(F5,Clients,9,0)</f>
        <v>Mrs. Favreau Yanick</v>
      </c>
      <c r="G9" s="79"/>
      <c r="H9" s="79"/>
    </row>
    <row r="10" spans="1:8" ht="9.75" customHeight="1" x14ac:dyDescent="0.25">
      <c r="A10" s="97"/>
      <c r="B10" s="98"/>
      <c r="C10" s="98"/>
      <c r="D10" s="99"/>
      <c r="E10" s="98"/>
      <c r="F10" s="98"/>
      <c r="G10" s="98"/>
      <c r="H10" s="100"/>
    </row>
    <row r="11" spans="1:8" ht="26.25" customHeight="1" x14ac:dyDescent="0.25">
      <c r="A11" s="19" t="s">
        <v>378</v>
      </c>
      <c r="B11" s="20" t="s">
        <v>379</v>
      </c>
      <c r="C11" s="80" t="s">
        <v>380</v>
      </c>
      <c r="D11" s="81"/>
      <c r="E11" s="81"/>
      <c r="F11" s="82"/>
      <c r="G11" s="19" t="s">
        <v>381</v>
      </c>
      <c r="H11" s="19" t="s">
        <v>219</v>
      </c>
    </row>
    <row r="12" spans="1:8" ht="17.25" customHeight="1" x14ac:dyDescent="0.25">
      <c r="A12" s="60">
        <v>200</v>
      </c>
      <c r="B12" s="61">
        <v>102</v>
      </c>
      <c r="C12" s="70" t="str">
        <f>IF(B12="","",VLOOKUP(B12,Inventaire,2,0))</f>
        <v>Complot meurtrier</v>
      </c>
      <c r="D12" s="71"/>
      <c r="E12" s="71"/>
      <c r="F12" s="72"/>
      <c r="G12" s="53">
        <f>IF(B12="","",VLOOKUP(B12,Inventaire,3,0))</f>
        <v>18</v>
      </c>
      <c r="H12" s="53">
        <f>IF(B12="","",A12*G12)</f>
        <v>3600</v>
      </c>
    </row>
    <row r="13" spans="1:8" ht="17.25" customHeight="1" x14ac:dyDescent="0.25">
      <c r="A13" s="60">
        <v>125</v>
      </c>
      <c r="B13" s="61">
        <v>314</v>
      </c>
      <c r="C13" s="70" t="str">
        <f>IF(ISBLANK(B13),"",VLOOKUP(B13,Inventaire,2,0))</f>
        <v>Le Saint</v>
      </c>
      <c r="D13" s="71"/>
      <c r="E13" s="71"/>
      <c r="F13" s="72"/>
      <c r="G13" s="53">
        <f>IF(ISBLANK(B13),"",VLOOKUP(B13,Inventaire,3,0))</f>
        <v>34</v>
      </c>
      <c r="H13" s="53">
        <f>IF(ISBLANK(B13),"",A13*G13)</f>
        <v>4250</v>
      </c>
    </row>
    <row r="14" spans="1:8" ht="17.25" customHeight="1" x14ac:dyDescent="0.25">
      <c r="A14" s="60"/>
      <c r="B14" s="61"/>
      <c r="C14" s="70" t="str">
        <f t="shared" ref="C14:C25" si="0">IF(B14="","",VLOOKUP(B14,Inventaire,2,0))</f>
        <v/>
      </c>
      <c r="D14" s="71"/>
      <c r="E14" s="71"/>
      <c r="F14" s="72"/>
      <c r="G14" s="53" t="str">
        <f t="shared" ref="G14:G25" si="1">IF(B14="","",VLOOKUP(B14,Inventaire,3,0))</f>
        <v/>
      </c>
      <c r="H14" s="53" t="str">
        <f t="shared" ref="H14:H25" si="2">IF(ISBLANK(B14),"",A14*G14)</f>
        <v/>
      </c>
    </row>
    <row r="15" spans="1:8" ht="17.25" customHeight="1" x14ac:dyDescent="0.25">
      <c r="A15" s="60"/>
      <c r="B15" s="61"/>
      <c r="C15" s="70" t="str">
        <f t="shared" si="0"/>
        <v/>
      </c>
      <c r="D15" s="71"/>
      <c r="E15" s="71"/>
      <c r="F15" s="72"/>
      <c r="G15" s="53" t="str">
        <f t="shared" si="1"/>
        <v/>
      </c>
      <c r="H15" s="53" t="str">
        <f t="shared" si="2"/>
        <v/>
      </c>
    </row>
    <row r="16" spans="1:8" ht="17.25" customHeight="1" x14ac:dyDescent="0.25">
      <c r="A16" s="60"/>
      <c r="B16" s="61"/>
      <c r="C16" s="70" t="str">
        <f t="shared" si="0"/>
        <v/>
      </c>
      <c r="D16" s="71"/>
      <c r="E16" s="71"/>
      <c r="F16" s="72"/>
      <c r="G16" s="53" t="str">
        <f t="shared" si="1"/>
        <v/>
      </c>
      <c r="H16" s="53" t="str">
        <f t="shared" si="2"/>
        <v/>
      </c>
    </row>
    <row r="17" spans="1:9" ht="17.25" customHeight="1" x14ac:dyDescent="0.25">
      <c r="A17" s="60"/>
      <c r="B17" s="61"/>
      <c r="C17" s="70" t="str">
        <f t="shared" si="0"/>
        <v/>
      </c>
      <c r="D17" s="71"/>
      <c r="E17" s="71"/>
      <c r="F17" s="72"/>
      <c r="G17" s="53" t="str">
        <f t="shared" si="1"/>
        <v/>
      </c>
      <c r="H17" s="53" t="str">
        <f t="shared" si="2"/>
        <v/>
      </c>
    </row>
    <row r="18" spans="1:9" ht="17.25" customHeight="1" x14ac:dyDescent="0.25">
      <c r="A18" s="60"/>
      <c r="B18" s="61"/>
      <c r="C18" s="70" t="str">
        <f t="shared" si="0"/>
        <v/>
      </c>
      <c r="D18" s="71"/>
      <c r="E18" s="71"/>
      <c r="F18" s="72"/>
      <c r="G18" s="53" t="str">
        <f t="shared" si="1"/>
        <v/>
      </c>
      <c r="H18" s="53" t="str">
        <f t="shared" si="2"/>
        <v/>
      </c>
    </row>
    <row r="19" spans="1:9" ht="17.25" customHeight="1" x14ac:dyDescent="0.25">
      <c r="A19" s="60"/>
      <c r="B19" s="61"/>
      <c r="C19" s="70" t="str">
        <f t="shared" si="0"/>
        <v/>
      </c>
      <c r="D19" s="71"/>
      <c r="E19" s="71"/>
      <c r="F19" s="72"/>
      <c r="G19" s="53" t="str">
        <f t="shared" si="1"/>
        <v/>
      </c>
      <c r="H19" s="53" t="str">
        <f t="shared" si="2"/>
        <v/>
      </c>
    </row>
    <row r="20" spans="1:9" ht="17.25" customHeight="1" x14ac:dyDescent="0.25">
      <c r="A20" s="60"/>
      <c r="B20" s="61"/>
      <c r="C20" s="70" t="str">
        <f t="shared" si="0"/>
        <v/>
      </c>
      <c r="D20" s="71"/>
      <c r="E20" s="71"/>
      <c r="F20" s="72"/>
      <c r="G20" s="53" t="str">
        <f t="shared" si="1"/>
        <v/>
      </c>
      <c r="H20" s="53" t="str">
        <f t="shared" si="2"/>
        <v/>
      </c>
    </row>
    <row r="21" spans="1:9" ht="17.25" customHeight="1" x14ac:dyDescent="0.25">
      <c r="A21" s="60"/>
      <c r="B21" s="61"/>
      <c r="C21" s="70" t="str">
        <f t="shared" si="0"/>
        <v/>
      </c>
      <c r="D21" s="71"/>
      <c r="E21" s="71"/>
      <c r="F21" s="72"/>
      <c r="G21" s="53" t="str">
        <f t="shared" si="1"/>
        <v/>
      </c>
      <c r="H21" s="53" t="str">
        <f t="shared" si="2"/>
        <v/>
      </c>
    </row>
    <row r="22" spans="1:9" ht="17.25" customHeight="1" x14ac:dyDescent="0.25">
      <c r="A22" s="60"/>
      <c r="B22" s="61"/>
      <c r="C22" s="70" t="str">
        <f t="shared" si="0"/>
        <v/>
      </c>
      <c r="D22" s="71"/>
      <c r="E22" s="71"/>
      <c r="F22" s="72"/>
      <c r="G22" s="53" t="str">
        <f t="shared" si="1"/>
        <v/>
      </c>
      <c r="H22" s="53" t="str">
        <f t="shared" si="2"/>
        <v/>
      </c>
    </row>
    <row r="23" spans="1:9" ht="17.25" customHeight="1" x14ac:dyDescent="0.25">
      <c r="A23" s="60"/>
      <c r="B23" s="61"/>
      <c r="C23" s="70" t="str">
        <f t="shared" si="0"/>
        <v/>
      </c>
      <c r="D23" s="71"/>
      <c r="E23" s="71"/>
      <c r="F23" s="72"/>
      <c r="G23" s="53" t="str">
        <f t="shared" si="1"/>
        <v/>
      </c>
      <c r="H23" s="53" t="str">
        <f t="shared" si="2"/>
        <v/>
      </c>
    </row>
    <row r="24" spans="1:9" ht="17.25" customHeight="1" x14ac:dyDescent="0.25">
      <c r="A24" s="60"/>
      <c r="B24" s="61"/>
      <c r="C24" s="70" t="str">
        <f t="shared" si="0"/>
        <v/>
      </c>
      <c r="D24" s="71"/>
      <c r="E24" s="71"/>
      <c r="F24" s="72"/>
      <c r="G24" s="53" t="str">
        <f t="shared" si="1"/>
        <v/>
      </c>
      <c r="H24" s="53" t="str">
        <f t="shared" si="2"/>
        <v/>
      </c>
    </row>
    <row r="25" spans="1:9" ht="17.25" customHeight="1" x14ac:dyDescent="0.25">
      <c r="A25" s="60"/>
      <c r="B25" s="61"/>
      <c r="C25" s="70" t="str">
        <f t="shared" si="0"/>
        <v/>
      </c>
      <c r="D25" s="71"/>
      <c r="E25" s="71"/>
      <c r="F25" s="72"/>
      <c r="G25" s="53" t="str">
        <f t="shared" si="1"/>
        <v/>
      </c>
      <c r="H25" s="53" t="str">
        <f t="shared" si="2"/>
        <v/>
      </c>
    </row>
    <row r="26" spans="1:9" ht="17.25" customHeight="1" x14ac:dyDescent="0.25">
      <c r="A26" s="83" t="s">
        <v>384</v>
      </c>
      <c r="B26" s="83"/>
      <c r="C26" s="84"/>
      <c r="D26" s="84"/>
      <c r="E26" s="84"/>
      <c r="F26" s="84"/>
      <c r="G26" s="54" t="s">
        <v>385</v>
      </c>
      <c r="H26" s="55">
        <f>SUM(H12:H25)</f>
        <v>7850</v>
      </c>
    </row>
    <row r="27" spans="1:9" ht="26.25" customHeight="1" x14ac:dyDescent="0.25">
      <c r="A27" s="73" t="s">
        <v>419</v>
      </c>
      <c r="B27" s="74"/>
      <c r="C27" s="74"/>
      <c r="D27" s="74"/>
      <c r="E27" s="74"/>
      <c r="F27" s="74"/>
      <c r="G27" s="74"/>
      <c r="H27" s="53">
        <f>IF(H8="NO",0,HLOOKUP(H26,'DISCOUNTS - FEES'!A6:F7,2,1))</f>
        <v>0</v>
      </c>
    </row>
    <row r="28" spans="1:9" ht="17.25" customHeight="1" x14ac:dyDescent="0.25">
      <c r="A28" s="73" t="s">
        <v>420</v>
      </c>
      <c r="B28" s="74"/>
      <c r="C28" s="74"/>
      <c r="D28" s="74"/>
      <c r="E28" s="74"/>
      <c r="F28" s="74"/>
      <c r="G28" s="74"/>
      <c r="H28" s="57">
        <f>HLOOKUP(H26,rabais,2,1)*-H26</f>
        <v>-1962.5</v>
      </c>
    </row>
    <row r="29" spans="1:9" ht="17.25" customHeight="1" x14ac:dyDescent="0.25">
      <c r="A29" s="73" t="s">
        <v>386</v>
      </c>
      <c r="B29" s="74"/>
      <c r="C29" s="74"/>
      <c r="D29" s="74"/>
      <c r="E29" s="74"/>
      <c r="F29" s="74"/>
      <c r="G29" s="74"/>
      <c r="H29" s="62">
        <f>SUM(H26:H28)</f>
        <v>5887.5</v>
      </c>
      <c r="I29" s="59"/>
    </row>
    <row r="30" spans="1:9" ht="17.25" customHeight="1" x14ac:dyDescent="0.25">
      <c r="A30" s="75" t="s">
        <v>387</v>
      </c>
      <c r="B30" s="76"/>
      <c r="C30" s="77" t="s">
        <v>389</v>
      </c>
      <c r="D30" s="77"/>
      <c r="E30" s="77"/>
      <c r="F30" s="77"/>
      <c r="G30" s="65">
        <v>0.05</v>
      </c>
      <c r="H30" s="53">
        <f>H29*G30</f>
        <v>294.375</v>
      </c>
    </row>
    <row r="31" spans="1:9" ht="17.25" customHeight="1" x14ac:dyDescent="0.25">
      <c r="A31" s="73" t="s">
        <v>388</v>
      </c>
      <c r="B31" s="74"/>
      <c r="C31" s="78" t="s">
        <v>390</v>
      </c>
      <c r="D31" s="78"/>
      <c r="E31" s="78"/>
      <c r="F31" s="78"/>
      <c r="G31" s="66">
        <v>9.9750000000000005E-2</v>
      </c>
      <c r="H31" s="53">
        <f>H29*G31</f>
        <v>587.27812500000005</v>
      </c>
    </row>
    <row r="32" spans="1:9" ht="30" customHeight="1" x14ac:dyDescent="0.45">
      <c r="A32" s="67"/>
      <c r="B32" s="68"/>
      <c r="C32" s="68"/>
      <c r="D32" s="68"/>
      <c r="E32" s="68"/>
      <c r="F32" s="69"/>
      <c r="G32" s="50" t="s">
        <v>219</v>
      </c>
      <c r="H32" s="56">
        <f>SUM(H29:H31)</f>
        <v>6769.1531249999998</v>
      </c>
    </row>
    <row r="33" ht="13.5" customHeight="1" x14ac:dyDescent="0.25"/>
    <row r="34" ht="13.5" customHeight="1" x14ac:dyDescent="0.25"/>
    <row r="35" ht="13.5" customHeight="1" x14ac:dyDescent="0.25"/>
    <row r="36" ht="13.5" customHeight="1" x14ac:dyDescent="0.25"/>
  </sheetData>
  <sheetProtection sheet="1" objects="1" scenarios="1"/>
  <mergeCells count="42">
    <mergeCell ref="A4:H4"/>
    <mergeCell ref="A1:E1"/>
    <mergeCell ref="F1:H1"/>
    <mergeCell ref="A2:H2"/>
    <mergeCell ref="B3:C3"/>
    <mergeCell ref="F3:H3"/>
    <mergeCell ref="C11:F11"/>
    <mergeCell ref="B5:C5"/>
    <mergeCell ref="F5:H5"/>
    <mergeCell ref="B6:C6"/>
    <mergeCell ref="F6:H6"/>
    <mergeCell ref="B7:C7"/>
    <mergeCell ref="F7:H7"/>
    <mergeCell ref="B8:C8"/>
    <mergeCell ref="E8:G8"/>
    <mergeCell ref="B9:C9"/>
    <mergeCell ref="F9:H9"/>
    <mergeCell ref="A10:H10"/>
    <mergeCell ref="C23:F23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A32:F32"/>
    <mergeCell ref="C24:F24"/>
    <mergeCell ref="C25:F25"/>
    <mergeCell ref="A26:B26"/>
    <mergeCell ref="C26:F26"/>
    <mergeCell ref="A27:G27"/>
    <mergeCell ref="A28:G28"/>
    <mergeCell ref="A29:G29"/>
    <mergeCell ref="A30:B30"/>
    <mergeCell ref="C30:F30"/>
    <mergeCell ref="A31:B31"/>
    <mergeCell ref="C31:F31"/>
  </mergeCells>
  <dataValidations count="3">
    <dataValidation type="list" allowBlank="1" showInputMessage="1" showErrorMessage="1" sqref="B12:B25" xr:uid="{FFA27312-76EC-460A-B9EC-3D0BF0EE5564}">
      <formula1>NoFilm</formula1>
    </dataValidation>
    <dataValidation type="list" allowBlank="1" showInputMessage="1" showErrorMessage="1" sqref="F5:H5" xr:uid="{1C50E689-B782-4663-BF3F-43A13B342149}">
      <formula1>NoClients</formula1>
    </dataValidation>
    <dataValidation type="list" errorStyle="warning" allowBlank="1" showInputMessage="1" showErrorMessage="1" errorTitle="MESSAGE FROM MANAGEMENT" error="IF OTHERS:_x000a_PLEASE SPECIFY" sqref="C26:F26" xr:uid="{3FA237E0-460E-4E34-AEE6-C155E0D4E705}">
      <formula1>"Visa,Interac,Cash,MasterCard"</formula1>
    </dataValidation>
  </dataValidations>
  <printOptions horizontalCentered="1"/>
  <pageMargins left="0.11811023622047245" right="0.11811023622047245" top="0.31496062992125984" bottom="0.27559055118110237" header="0.31496062992125984" footer="7.874015748031496E-2"/>
  <pageSetup fitToHeight="0" orientation="portrait" horizontalDpi="300" verticalDpi="300" r:id="rId1"/>
  <headerFooter alignWithMargins="0">
    <oddFooter>&amp;C&amp;"Arial Black,Normal"&amp;12iPodVidéo &amp;16&amp;G &amp;"Wingdings 2,Normal"&amp;12ç&amp;"Arial,Normal"&amp;10 3308 rue Lacordaire,  Montréal  (Québec) H1N 2N3,             
Courriel: info@ipodvideo.com  &amp;"Wingdings 2,Normal"ç&amp;"Arial,Normal"   &amp;"Arial,Gras"&amp;11 &amp;U514-493-0885</oddFooter>
  </headerFooter>
  <rowBreaks count="1" manualBreakCount="1">
    <brk id="57" max="7" man="1"/>
  </rowBreaks>
  <ignoredErrors>
    <ignoredError sqref="G13" formula="1"/>
  </ignoredError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INVOICE</vt:lpstr>
      <vt:lpstr>CUSTOMERS</vt:lpstr>
      <vt:lpstr>INVENTORY</vt:lpstr>
      <vt:lpstr>DISCOUNTS - FEES</vt:lpstr>
      <vt:lpstr>INVOICE- ANSWER</vt:lpstr>
      <vt:lpstr>Clients</vt:lpstr>
      <vt:lpstr>Inventaire</vt:lpstr>
      <vt:lpstr>NoClients</vt:lpstr>
      <vt:lpstr>NoFilm</vt:lpstr>
      <vt:lpstr>rabais</vt:lpstr>
    </vt:vector>
  </TitlesOfParts>
  <Company>V-4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2020-11-13T16:24:52Z</cp:lastPrinted>
  <dcterms:created xsi:type="dcterms:W3CDTF">2005-07-28T14:10:07Z</dcterms:created>
  <dcterms:modified xsi:type="dcterms:W3CDTF">2022-12-22T17:45:46Z</dcterms:modified>
</cp:coreProperties>
</file>