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Avancé 2023\"/>
    </mc:Choice>
  </mc:AlternateContent>
  <xr:revisionPtr revIDLastSave="0" documentId="13_ncr:1_{0126E7F8-A82A-461A-B087-DAC800301FA0}" xr6:coauthVersionLast="47" xr6:coauthVersionMax="47" xr10:uidLastSave="{00000000-0000-0000-0000-000000000000}"/>
  <bookViews>
    <workbookView xWindow="28740" yWindow="1485" windowWidth="28860" windowHeight="12270" xr2:uid="{00000000-000D-0000-FFFF-FFFF00000000}"/>
  </bookViews>
  <sheets>
    <sheet name=" Facture" sheetId="12" r:id="rId1"/>
    <sheet name="Clients" sheetId="4" r:id="rId2"/>
    <sheet name="inventaire film" sheetId="6" r:id="rId3"/>
    <sheet name="Rabais &amp; Frais" sheetId="10" r:id="rId4"/>
    <sheet name="Facture Réponse" sheetId="13" r:id="rId5"/>
  </sheets>
  <definedNames>
    <definedName name="_xlnm._FilterDatabase" localSheetId="1" hidden="1">Clients!$G$34:$G$35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3" l="1"/>
  <c r="H21" i="13"/>
  <c r="H22" i="13"/>
  <c r="H23" i="13"/>
  <c r="H25" i="13"/>
  <c r="G25" i="13"/>
  <c r="C25" i="13"/>
  <c r="H24" i="13"/>
  <c r="G24" i="13"/>
  <c r="C24" i="13"/>
  <c r="G23" i="13"/>
  <c r="C23" i="13"/>
  <c r="G22" i="13"/>
  <c r="C22" i="13"/>
  <c r="G21" i="13"/>
  <c r="C21" i="13"/>
  <c r="H20" i="13"/>
  <c r="G20" i="13"/>
  <c r="C20" i="13"/>
  <c r="H19" i="13"/>
  <c r="G19" i="13"/>
  <c r="C19" i="13"/>
  <c r="H18" i="13"/>
  <c r="G18" i="13"/>
  <c r="C18" i="13"/>
  <c r="H17" i="13"/>
  <c r="G17" i="13"/>
  <c r="C17" i="13"/>
  <c r="H16" i="13"/>
  <c r="G16" i="13"/>
  <c r="C16" i="13"/>
  <c r="H15" i="13"/>
  <c r="G15" i="13"/>
  <c r="C15" i="13"/>
  <c r="H14" i="13"/>
  <c r="G14" i="13"/>
  <c r="C14" i="13"/>
  <c r="G13" i="13"/>
  <c r="H13" i="13" s="1"/>
  <c r="C13" i="13"/>
  <c r="G12" i="13"/>
  <c r="H12" i="13" s="1"/>
  <c r="C12" i="13"/>
  <c r="F9" i="13"/>
  <c r="B9" i="13"/>
  <c r="B8" i="13"/>
  <c r="F7" i="13"/>
  <c r="B7" i="13"/>
  <c r="F6" i="13"/>
  <c r="B6" i="13"/>
  <c r="B5" i="13"/>
  <c r="H26" i="13" l="1"/>
  <c r="H28" i="13" l="1"/>
  <c r="H27" i="13"/>
  <c r="H29" i="13" s="1"/>
  <c r="H31" i="13" s="1"/>
  <c r="H30" i="13" l="1"/>
  <c r="H32" i="13" s="1"/>
  <c r="H26" i="12" l="1"/>
  <c r="H29" i="12" s="1"/>
  <c r="H31" i="12" l="1"/>
  <c r="H30" i="12"/>
  <c r="H32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5" authorId="0" shapeId="0" xr:uid="{07E356B4-CC3B-4F08-A14B-38E44D8D1A1A}">
      <text>
        <r>
          <rPr>
            <b/>
            <sz val="9"/>
            <color indexed="81"/>
            <rFont val="Tahoma"/>
            <family val="2"/>
          </rPr>
          <t xml:space="preserve">INSTRUCTIONS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RechercheV pour obtenir les coordonnées du client
Donc Cellule A5 A6 A7 A8 A9
F6 F7 H8
F9 = CONCAT "TITRE+PRÉNOM+NOM</t>
        </r>
      </text>
    </comment>
    <comment ref="F5" authorId="0" shapeId="0" xr:uid="{29E1C905-3247-4C83-BA94-76A99F22DE3A}">
      <text>
        <r>
          <rPr>
            <b/>
            <sz val="9"/>
            <color indexed="81"/>
            <rFont val="Tahoma"/>
            <family val="2"/>
          </rPr>
          <t xml:space="preserve">INSTRUCTIONS :
DONNEZ UN NOM AUX 2 BASES DE DONNÉES
</t>
        </r>
        <r>
          <rPr>
            <b/>
            <sz val="11"/>
            <color indexed="81"/>
            <rFont val="Tahoma"/>
            <family val="2"/>
          </rPr>
          <t xml:space="preserve">Le nom de la base de données client est : </t>
        </r>
        <r>
          <rPr>
            <b/>
            <sz val="16"/>
            <color indexed="81"/>
            <rFont val="Tahoma"/>
            <family val="2"/>
          </rPr>
          <t>CLIENTS</t>
        </r>
        <r>
          <rPr>
            <b/>
            <sz val="11"/>
            <color indexed="81"/>
            <rFont val="Tahoma"/>
            <family val="2"/>
          </rPr>
          <t xml:space="preserve">
LE NOM DE L'INVENTAIRE DES FILMS EST : </t>
        </r>
        <r>
          <rPr>
            <b/>
            <sz val="16"/>
            <color indexed="81"/>
            <rFont val="Tahoma"/>
            <family val="2"/>
          </rPr>
          <t>INVENTAIRE</t>
        </r>
      </text>
    </comment>
    <comment ref="C13" authorId="0" shapeId="0" xr:uid="{8F0AB82C-5C0B-4146-8AD6-E3238B760C5D}">
      <text>
        <r>
          <rPr>
            <b/>
            <sz val="9"/>
            <color indexed="81"/>
            <rFont val="Tahoma"/>
            <family val="2"/>
          </rPr>
          <t>INSTRUCTIONS:
RECHERCHEV : C12 -C25 "Titre du film"
RECHERCHEV : G12-G25 "Coût du film"
FORMULE : H12-H25</t>
        </r>
        <r>
          <rPr>
            <sz val="9"/>
            <color indexed="81"/>
            <rFont val="Tahoma"/>
            <family val="2"/>
          </rPr>
          <t xml:space="preserve">
Voir 2 réponses possibles
Rien ""
Ou formule ESTVIDE</t>
        </r>
      </text>
    </comment>
    <comment ref="H27" authorId="0" shapeId="0" xr:uid="{3BC2A254-968D-470D-A845-11C4F356B7AC}">
      <text>
        <r>
          <rPr>
            <b/>
            <sz val="9"/>
            <color indexed="81"/>
            <rFont val="Tahoma"/>
            <family val="2"/>
          </rPr>
          <t>INSTRUCTIONS
RABAIS SELON LE "SOUS-TOTAL"</t>
        </r>
        <r>
          <rPr>
            <sz val="9"/>
            <color indexed="81"/>
            <rFont val="Tahoma"/>
            <family val="2"/>
          </rPr>
          <t xml:space="preserve">
RechercheH (Feuille "Rabais &amp; Frais")</t>
        </r>
      </text>
    </comment>
    <comment ref="H28" authorId="0" shapeId="0" xr:uid="{9B5D6112-BBCD-414C-B3EB-79A4718EE736}">
      <text>
        <r>
          <rPr>
            <b/>
            <sz val="9"/>
            <color indexed="81"/>
            <rFont val="Tahoma"/>
            <family val="2"/>
          </rPr>
          <t>INSTRUCTIONS</t>
        </r>
        <r>
          <rPr>
            <sz val="9"/>
            <color indexed="81"/>
            <rFont val="Tahoma"/>
            <family val="2"/>
          </rPr>
          <t xml:space="preserve">
SI "</t>
        </r>
        <r>
          <rPr>
            <b/>
            <sz val="9"/>
            <color indexed="81"/>
            <rFont val="Tahoma"/>
            <family val="2"/>
          </rPr>
          <t>OUI</t>
        </r>
        <r>
          <rPr>
            <sz val="9"/>
            <color indexed="81"/>
            <rFont val="Tahoma"/>
            <family val="2"/>
          </rPr>
          <t>" DANS CELLULE H8 - RechercheH (Feuille "Rabais &amp; Frais")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F5" authorId="0" shapeId="0" xr:uid="{8B7CD465-A801-44F9-B6EB-01255C89ADF1}">
      <text>
        <r>
          <rPr>
            <b/>
            <sz val="9"/>
            <color indexed="81"/>
            <rFont val="Tahoma"/>
            <family val="2"/>
          </rPr>
          <t>INSTRUCTIONS :
Le nom de la base de données client est : CLIENTS
LE NOM DE L'INVENTAIRE DES FILMS EST : INVENTAIRE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" authorId="0" shapeId="0" xr:uid="{91AD2BB3-D804-4EE9-B6A4-52C85041C1B5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2 réponses possibles
Rien ""
Ou formule ESTVIDE</t>
        </r>
      </text>
    </comment>
  </commentList>
</comments>
</file>

<file path=xl/sharedStrings.xml><?xml version="1.0" encoding="utf-8"?>
<sst xmlns="http://schemas.openxmlformats.org/spreadsheetml/2006/main" count="778" uniqueCount="422">
  <si>
    <t>TITRE DU FILM</t>
  </si>
  <si>
    <t>Sylvie</t>
  </si>
  <si>
    <t>Favreau</t>
  </si>
  <si>
    <t>Yanick</t>
  </si>
  <si>
    <t>(450) 688-7807</t>
  </si>
  <si>
    <t>(450) 688-7800</t>
  </si>
  <si>
    <t>NoFilm</t>
  </si>
  <si>
    <t>Cat.
D'âge</t>
  </si>
  <si>
    <t>Langue</t>
  </si>
  <si>
    <t>Coût</t>
  </si>
  <si>
    <t>Général</t>
  </si>
  <si>
    <t>F</t>
  </si>
  <si>
    <t>Retour au bercail</t>
  </si>
  <si>
    <t>Les chutes Mulholland</t>
  </si>
  <si>
    <t>Action</t>
  </si>
  <si>
    <t>Crash</t>
  </si>
  <si>
    <t>Drame</t>
  </si>
  <si>
    <t>La ligne verte</t>
  </si>
  <si>
    <t>Parc Jurassique 1</t>
  </si>
  <si>
    <t>L'Homme bicentenaire</t>
  </si>
  <si>
    <t>Horreur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</si>
  <si>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</si>
  <si>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</si>
  <si>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</si>
  <si>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</si>
  <si>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</si>
  <si>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</si>
  <si>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</si>
  <si>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</si>
  <si>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</si>
  <si>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</si>
  <si>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</si>
  <si>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</si>
  <si>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</si>
  <si>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</si>
  <si>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</si>
  <si>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</si>
  <si>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</si>
  <si>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</si>
  <si>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</si>
  <si>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</si>
  <si>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</si>
  <si>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</si>
  <si>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</si>
  <si>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</si>
  <si>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</si>
  <si>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</si>
  <si>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</si>
  <si>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</si>
  <si>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</si>
  <si>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</si>
  <si>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</si>
  <si>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</si>
  <si>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</si>
  <si>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</si>
  <si>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</si>
  <si>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</si>
  <si>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</si>
  <si>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</si>
  <si>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</si>
  <si>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</si>
  <si>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</si>
  <si>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</si>
  <si>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</si>
  <si>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</si>
  <si>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</si>
  <si>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</si>
  <si>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</si>
  <si>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</si>
  <si>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</si>
  <si>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</si>
  <si>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</si>
  <si>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</si>
  <si>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</si>
  <si>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</si>
  <si>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</si>
  <si>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</si>
  <si>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</si>
  <si>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</si>
  <si>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</si>
  <si>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</si>
  <si>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</si>
  <si>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</si>
  <si>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</si>
  <si>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</si>
  <si>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</si>
  <si>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</si>
  <si>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</si>
  <si>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</si>
  <si>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</si>
  <si>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</si>
  <si>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</si>
  <si>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</si>
  <si>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</si>
  <si>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</si>
  <si>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</si>
  <si>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</si>
  <si>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</si>
  <si>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</si>
  <si>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</si>
  <si>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</si>
  <si>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</si>
  <si>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</si>
  <si>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</si>
  <si>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</si>
  <si>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</si>
  <si>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No. FILM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</si>
  <si>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</si>
  <si>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</si>
  <si>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</si>
  <si>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</si>
  <si>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</si>
  <si>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</si>
  <si>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</si>
  <si>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</si>
  <si>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</si>
  <si>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</si>
  <si>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</si>
  <si>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</si>
  <si>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</si>
  <si>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</si>
  <si>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</si>
  <si>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</si>
  <si>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</si>
  <si>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</si>
  <si>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</si>
  <si>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</si>
  <si>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</si>
  <si>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</si>
  <si>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</si>
  <si>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</si>
  <si>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</si>
  <si>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</si>
  <si>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</si>
  <si>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</si>
  <si>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</si>
  <si>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</si>
  <si>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</si>
  <si>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</si>
  <si>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</si>
  <si>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</si>
  <si>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</si>
  <si>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</si>
  <si>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</si>
  <si>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</si>
  <si>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</si>
  <si>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</si>
  <si>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</si>
  <si>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</si>
  <si>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</si>
  <si>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</si>
  <si>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</si>
  <si>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</si>
  <si>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</si>
  <si>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</si>
  <si>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</si>
  <si>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</si>
  <si>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</si>
  <si>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</si>
  <si>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</si>
  <si>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</si>
  <si>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</si>
  <si>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</si>
  <si>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</si>
  <si>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</si>
  <si>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</si>
  <si>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</si>
  <si>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</si>
  <si>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</si>
  <si>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</si>
  <si>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</si>
  <si>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</si>
  <si>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</si>
  <si>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</si>
  <si>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</si>
  <si>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</si>
  <si>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</si>
  <si>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</si>
  <si>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</si>
  <si>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</si>
  <si>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</si>
  <si>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</si>
  <si>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</si>
  <si>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</si>
  <si>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</si>
  <si>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</si>
  <si>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</si>
  <si>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</si>
  <si>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</si>
  <si>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</si>
  <si>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</si>
  <si>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</si>
  <si>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</si>
  <si>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</si>
  <si>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</si>
  <si>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</si>
  <si>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</si>
  <si>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</si>
  <si>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</si>
  <si>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</si>
  <si>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</si>
  <si>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</si>
  <si>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</si>
  <si>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</si>
  <si>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</si>
  <si>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</si>
  <si>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</si>
  <si>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</si>
  <si>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</si>
  <si>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</si>
  <si>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</si>
  <si>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</si>
  <si>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</si>
  <si>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</si>
  <si>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</si>
  <si>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</si>
  <si>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</si>
  <si>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</si>
  <si>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</si>
  <si>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</si>
  <si>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</si>
  <si>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</si>
  <si>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</si>
  <si>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</si>
  <si>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</si>
  <si>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</si>
  <si>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</si>
  <si>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</si>
  <si>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</si>
  <si>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</si>
  <si>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PRIX</t>
  </si>
  <si>
    <t>TOTAL</t>
  </si>
  <si>
    <t>TPS</t>
  </si>
  <si>
    <t>TVQ</t>
  </si>
  <si>
    <t>SOUS-TOTAL</t>
  </si>
  <si>
    <t>QUANTITÉ</t>
  </si>
  <si>
    <t>NO. CLIENT:</t>
  </si>
  <si>
    <t>FACTURE NO.</t>
  </si>
  <si>
    <t>DATE:</t>
  </si>
  <si>
    <t>CL06-018</t>
  </si>
  <si>
    <t>COÛT AVANT TAXE</t>
  </si>
  <si>
    <t>TVQ NO.# 102456441</t>
  </si>
  <si>
    <t>TPS NO.# 110101010</t>
  </si>
  <si>
    <t xml:space="preserve">No </t>
  </si>
  <si>
    <t>Compagnie</t>
  </si>
  <si>
    <t>Adresse</t>
  </si>
  <si>
    <t>Ville</t>
  </si>
  <si>
    <t>Province</t>
  </si>
  <si>
    <t>Code_postal</t>
  </si>
  <si>
    <t>Titre</t>
  </si>
  <si>
    <t>Nom</t>
  </si>
  <si>
    <t>Prénom</t>
  </si>
  <si>
    <t>Livraison</t>
  </si>
  <si>
    <t>CL06-001</t>
  </si>
  <si>
    <t>BISTRO DES BIÈRES BELGES</t>
  </si>
  <si>
    <t>7886, rue San Francisco</t>
  </si>
  <si>
    <t>Boucherville</t>
  </si>
  <si>
    <t>Québec</t>
  </si>
  <si>
    <t>J3T 4R8</t>
  </si>
  <si>
    <t>Madame</t>
  </si>
  <si>
    <t>Laguë</t>
  </si>
  <si>
    <t>Anne-Marie</t>
  </si>
  <si>
    <t>(450) 479-1174</t>
  </si>
  <si>
    <t>OUI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</si>
  <si>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</si>
  <si>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</si>
  <si>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</si>
  <si>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</si>
  <si>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</si>
  <si>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</si>
  <si>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</si>
  <si>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NON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</si>
  <si>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</si>
  <si>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</si>
  <si>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</si>
  <si>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</si>
  <si>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</si>
  <si>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</si>
  <si>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</si>
  <si>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</si>
  <si>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</si>
  <si>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</si>
  <si>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</si>
  <si>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</si>
  <si>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</si>
  <si>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</si>
  <si>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</si>
  <si>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</si>
  <si>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</si>
  <si>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</si>
  <si>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Monsieur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</si>
  <si>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</si>
  <si>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</si>
  <si>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</si>
  <si>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</si>
  <si>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</si>
  <si>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</si>
  <si>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</si>
  <si>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</si>
  <si>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</si>
  <si>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</si>
  <si>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</si>
  <si>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</si>
  <si>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</si>
  <si>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</si>
  <si>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</si>
  <si>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</si>
  <si>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</si>
  <si>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</si>
  <si>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</si>
  <si>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</si>
  <si>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</si>
  <si>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</si>
  <si>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</si>
  <si>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</si>
  <si>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</si>
  <si>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</si>
  <si>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</si>
  <si>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</si>
  <si>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</si>
  <si>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</si>
  <si>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</si>
  <si>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</si>
  <si>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</si>
  <si>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</si>
  <si>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</si>
  <si>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</si>
  <si>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</si>
  <si>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</si>
  <si>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</si>
  <si>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</si>
  <si>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</si>
  <si>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</si>
  <si>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</si>
  <si>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</si>
  <si>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</si>
  <si>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</si>
  <si>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</si>
  <si>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</si>
  <si>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</si>
  <si>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</si>
  <si>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</si>
  <si>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</si>
  <si>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</si>
  <si>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</si>
  <si>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</si>
  <si>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</si>
  <si>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</si>
  <si>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</si>
  <si>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</si>
  <si>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</si>
  <si>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</si>
  <si>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Catégorie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</si>
  <si>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</si>
  <si>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</si>
  <si>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</si>
  <si>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</si>
  <si>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</si>
  <si>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</si>
  <si>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</si>
  <si>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</si>
  <si>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</si>
  <si>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</si>
  <si>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</si>
  <si>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</si>
  <si>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</si>
  <si>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</si>
  <si>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</si>
  <si>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</si>
  <si>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</si>
  <si>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</si>
  <si>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</si>
  <si>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</si>
  <si>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</si>
  <si>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</si>
  <si>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</si>
  <si>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</si>
  <si>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</si>
  <si>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MONTRÉAL  (QUÉBEC)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</si>
  <si>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</si>
  <si>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</si>
  <si>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</si>
  <si>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</si>
  <si>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</si>
  <si>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</si>
  <si>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</si>
  <si>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</si>
  <si>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</si>
  <si>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</si>
  <si>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</si>
  <si>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</si>
  <si>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</si>
  <si>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</si>
  <si>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</si>
  <si>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</si>
  <si>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</si>
  <si>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</si>
  <si>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</si>
  <si>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</si>
  <si>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</si>
  <si>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MODE DE PAIEMENT</t>
  </si>
  <si>
    <t>Montant Achats</t>
  </si>
  <si>
    <t>Rabais</t>
  </si>
  <si>
    <t>RABAIS selon le montant d'achat indiqué sur tableau Rabais</t>
  </si>
  <si>
    <t>Si Frais de livraison</t>
  </si>
  <si>
    <t>VENDU À :(2)</t>
  </si>
  <si>
    <t>ADRESSE : (3)</t>
  </si>
  <si>
    <t>VILLE : (4)</t>
  </si>
  <si>
    <t>PROVINCE : (5)</t>
  </si>
  <si>
    <t>C.P. (6)</t>
  </si>
  <si>
    <t>MARCHANDISES À LIVRER: (12)</t>
  </si>
  <si>
    <t>CONTACT:(7-8-9)</t>
  </si>
  <si>
    <t>FRAIS DE LIVRAISON selon le montant d'achat indiqué sur tableau Frais</t>
  </si>
  <si>
    <t>COÛT</t>
  </si>
  <si>
    <t>CTRL + ;</t>
  </si>
  <si>
    <t>VOTRE CHOIX</t>
  </si>
  <si>
    <t>Cellulaire</t>
  </si>
  <si>
    <t>Cell.: (10)</t>
  </si>
  <si>
    <t>Rés.: (11)</t>
  </si>
  <si>
    <t>Téléphone
Résidence</t>
  </si>
  <si>
    <t>CELL.: (10)</t>
  </si>
  <si>
    <t>RÉS.: (11)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</si>
</sst>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[$-C0C]d\ mmmm\,\ yyyy;@"/>
    <numFmt numFmtId="166" formatCode="#,##0.00\ &quot;$&quot;;\(#,##0.00\ &quot;$&quot;\)"/>
    <numFmt numFmtId="167" formatCode="0.000%"/>
    <numFmt numFmtId="168" formatCode="_-* #,##0\ &quot;$&quot;_-;_-* #,##0\ &quot;$&quot;\-;_-* &quot;-&quot;??\ &quot;$&quot;_-;_-@_-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b/>
      <sz val="16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FEF4EC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8" fillId="2" borderId="0" applyNumberFormat="0" applyBorder="0" applyAlignment="0" applyProtection="0"/>
    <xf numFmtId="0" fontId="1" fillId="0" borderId="0"/>
  </cellStyleXfs>
  <cellXfs count="154">
    <xf numFmtId="0" fontId="0" fillId="0" borderId="0" xfId="0"/>
    <xf numFmtId="0" fontId="6" fillId="0" borderId="0" xfId="0" applyFont="1" applyAlignment="1">
      <alignment horizontal="left"/>
    </xf>
    <xf numFmtId="0" fontId="9" fillId="0" borderId="0" xfId="4" applyFont="1" applyAlignment="1">
      <alignment horizontal="left"/>
    </xf>
    <xf numFmtId="0" fontId="6" fillId="0" borderId="0" xfId="2" applyFont="1" applyAlignment="1">
      <alignment horizontal="left" wrapText="1"/>
    </xf>
    <xf numFmtId="0" fontId="0" fillId="0" borderId="0" xfId="0" applyAlignment="1">
      <alignment horizontal="left" indent="1"/>
    </xf>
    <xf numFmtId="0" fontId="8" fillId="0" borderId="0" xfId="4" applyAlignment="1">
      <alignment horizontal="left" wrapText="1" indent="1"/>
    </xf>
    <xf numFmtId="0" fontId="4" fillId="0" borderId="0" xfId="0" applyFont="1" applyAlignment="1">
      <alignment horizontal="left" indent="1"/>
    </xf>
    <xf numFmtId="0" fontId="1" fillId="0" borderId="0" xfId="2" applyAlignment="1">
      <alignment horizontal="left" indent="1"/>
    </xf>
    <xf numFmtId="0" fontId="8" fillId="0" borderId="0" xfId="3" applyAlignment="1">
      <alignment horizontal="left" wrapText="1" indent="1"/>
    </xf>
    <xf numFmtId="1" fontId="4" fillId="0" borderId="0" xfId="0" applyNumberFormat="1" applyFont="1" applyAlignment="1">
      <alignment horizontal="left" indent="1"/>
    </xf>
    <xf numFmtId="0" fontId="8" fillId="0" borderId="0" xfId="3" applyAlignment="1">
      <alignment wrapText="1"/>
    </xf>
    <xf numFmtId="0" fontId="3" fillId="0" borderId="0" xfId="0" applyFont="1" applyAlignment="1">
      <alignment horizontal="left" indent="1"/>
    </xf>
    <xf numFmtId="0" fontId="8" fillId="0" borderId="0" xfId="4" applyAlignment="1">
      <alignment horizontal="left" indent="1"/>
    </xf>
    <xf numFmtId="0" fontId="3" fillId="0" borderId="0" xfId="2" applyFont="1" applyAlignment="1">
      <alignment horizontal="left" wrapText="1" indent="1"/>
    </xf>
    <xf numFmtId="0" fontId="3" fillId="0" borderId="0" xfId="5" applyFo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2" applyFont="1" applyAlignment="1">
      <alignment horizontal="left" indent="1"/>
    </xf>
    <xf numFmtId="0" fontId="16" fillId="0" borderId="6" xfId="6" applyFont="1" applyBorder="1" applyAlignment="1">
      <alignment horizontal="right" wrapText="1"/>
    </xf>
    <xf numFmtId="0" fontId="16" fillId="0" borderId="6" xfId="6" applyFont="1" applyBorder="1" applyAlignment="1">
      <alignment wrapText="1"/>
    </xf>
    <xf numFmtId="166" fontId="16" fillId="0" borderId="6" xfId="6" applyNumberFormat="1" applyFont="1" applyBorder="1" applyAlignment="1">
      <alignment horizontal="right" wrapText="1"/>
    </xf>
    <xf numFmtId="0" fontId="16" fillId="0" borderId="6" xfId="6" applyFont="1" applyBorder="1" applyAlignment="1">
      <alignment horizontal="center" wrapText="1"/>
    </xf>
    <xf numFmtId="0" fontId="16" fillId="0" borderId="6" xfId="6" applyFont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6" fillId="0" borderId="6" xfId="6" applyFont="1" applyBorder="1" applyAlignment="1">
      <alignment horizontal="left" indent="1"/>
    </xf>
    <xf numFmtId="0" fontId="4" fillId="0" borderId="0" xfId="2" applyFont="1" applyAlignment="1">
      <alignment horizontal="left" indent="1"/>
    </xf>
    <xf numFmtId="0" fontId="17" fillId="2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7" fillId="2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8" fontId="0" fillId="0" borderId="27" xfId="1" applyNumberFormat="1" applyFont="1" applyBorder="1"/>
    <xf numFmtId="168" fontId="0" fillId="0" borderId="24" xfId="1" applyNumberFormat="1" applyFont="1" applyBorder="1"/>
    <xf numFmtId="168" fontId="0" fillId="0" borderId="25" xfId="1" applyNumberFormat="1" applyFont="1" applyBorder="1"/>
    <xf numFmtId="0" fontId="3" fillId="0" borderId="3" xfId="0" applyFont="1" applyBorder="1" applyAlignment="1">
      <alignment horizontal="left"/>
    </xf>
    <xf numFmtId="0" fontId="0" fillId="0" borderId="4" xfId="0" applyBorder="1"/>
    <xf numFmtId="0" fontId="3" fillId="0" borderId="3" xfId="0" applyFont="1" applyBorder="1"/>
    <xf numFmtId="0" fontId="3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15" fillId="0" borderId="2" xfId="0" applyFont="1" applyBorder="1" applyAlignment="1">
      <alignment horizontal="left"/>
    </xf>
    <xf numFmtId="164" fontId="3" fillId="0" borderId="1" xfId="1" applyFont="1" applyFill="1" applyBorder="1" applyAlignment="1" applyProtection="1"/>
    <xf numFmtId="9" fontId="3" fillId="0" borderId="3" xfId="0" applyNumberFormat="1" applyFont="1" applyBorder="1" applyAlignment="1">
      <alignment horizontal="left"/>
    </xf>
    <xf numFmtId="167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164" fontId="7" fillId="0" borderId="1" xfId="0" applyNumberFormat="1" applyFont="1" applyBorder="1"/>
    <xf numFmtId="0" fontId="5" fillId="0" borderId="0" xfId="0" applyFont="1"/>
    <xf numFmtId="164" fontId="14" fillId="0" borderId="1" xfId="1" applyFont="1" applyFill="1" applyBorder="1" applyAlignment="1" applyProtection="1"/>
    <xf numFmtId="164" fontId="1" fillId="0" borderId="1" xfId="1" applyFont="1" applyFill="1" applyBorder="1" applyAlignment="1" applyProtection="1"/>
    <xf numFmtId="0" fontId="1" fillId="0" borderId="4" xfId="0" applyFont="1" applyBorder="1"/>
    <xf numFmtId="0" fontId="1" fillId="0" borderId="0" xfId="0" applyFont="1"/>
    <xf numFmtId="44" fontId="1" fillId="0" borderId="1" xfId="1" applyNumberFormat="1" applyFont="1" applyFill="1" applyBorder="1" applyAlignment="1" applyProtection="1"/>
    <xf numFmtId="0" fontId="1" fillId="0" borderId="0" xfId="8"/>
    <xf numFmtId="0" fontId="3" fillId="0" borderId="3" xfId="8" applyFont="1" applyBorder="1" applyAlignment="1">
      <alignment horizontal="left"/>
    </xf>
    <xf numFmtId="0" fontId="1" fillId="0" borderId="4" xfId="8" applyBorder="1"/>
    <xf numFmtId="0" fontId="3" fillId="0" borderId="3" xfId="8" applyFont="1" applyBorder="1"/>
    <xf numFmtId="0" fontId="3" fillId="0" borderId="1" xfId="8" applyFont="1" applyBorder="1" applyAlignment="1">
      <alignment horizontal="left"/>
    </xf>
    <xf numFmtId="0" fontId="15" fillId="0" borderId="1" xfId="8" applyFont="1" applyBorder="1" applyAlignment="1">
      <alignment horizontal="left"/>
    </xf>
    <xf numFmtId="0" fontId="3" fillId="0" borderId="1" xfId="8" applyFont="1" applyBorder="1" applyAlignment="1">
      <alignment horizontal="right"/>
    </xf>
    <xf numFmtId="0" fontId="3" fillId="0" borderId="2" xfId="8" applyFont="1" applyBorder="1" applyAlignment="1">
      <alignment horizontal="left"/>
    </xf>
    <xf numFmtId="0" fontId="15" fillId="0" borderId="2" xfId="8" applyFont="1" applyBorder="1" applyAlignment="1">
      <alignment horizontal="left"/>
    </xf>
    <xf numFmtId="0" fontId="3" fillId="0" borderId="1" xfId="8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 wrapText="1"/>
    </xf>
    <xf numFmtId="0" fontId="5" fillId="0" borderId="0" xfId="8" applyFont="1"/>
    <xf numFmtId="9" fontId="3" fillId="0" borderId="3" xfId="8" applyNumberFormat="1" applyFont="1" applyBorder="1" applyAlignment="1">
      <alignment horizontal="left"/>
    </xf>
    <xf numFmtId="167" fontId="3" fillId="0" borderId="1" xfId="8" applyNumberFormat="1" applyFont="1" applyBorder="1" applyAlignment="1">
      <alignment horizontal="left"/>
    </xf>
    <xf numFmtId="0" fontId="3" fillId="0" borderId="1" xfId="8" applyFont="1" applyBorder="1"/>
    <xf numFmtId="164" fontId="7" fillId="0" borderId="1" xfId="8" applyNumberFormat="1" applyFont="1" applyBorder="1"/>
    <xf numFmtId="0" fontId="1" fillId="3" borderId="1" xfId="1" applyNumberFormat="1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center"/>
      <protection locked="0"/>
    </xf>
    <xf numFmtId="0" fontId="3" fillId="4" borderId="0" xfId="5" applyFont="1" applyFill="1"/>
    <xf numFmtId="0" fontId="3" fillId="4" borderId="0" xfId="5" applyFont="1" applyFill="1" applyAlignment="1">
      <alignment horizontal="left" indent="1"/>
    </xf>
    <xf numFmtId="0" fontId="3" fillId="4" borderId="0" xfId="5" applyFont="1" applyFill="1" applyAlignment="1">
      <alignment horizontal="center" wrapText="1"/>
    </xf>
    <xf numFmtId="0" fontId="3" fillId="4" borderId="0" xfId="5" applyFont="1" applyFill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3" borderId="5" xfId="1" applyNumberFormat="1" applyFont="1" applyFill="1" applyBorder="1" applyAlignment="1" applyProtection="1">
      <protection locked="0"/>
    </xf>
    <xf numFmtId="0" fontId="1" fillId="3" borderId="10" xfId="1" applyNumberFormat="1" applyFont="1" applyFill="1" applyBorder="1" applyAlignment="1" applyProtection="1">
      <protection locked="0"/>
    </xf>
    <xf numFmtId="0" fontId="1" fillId="3" borderId="11" xfId="1" applyNumberFormat="1" applyFont="1" applyFill="1" applyBorder="1" applyAlignment="1" applyProtection="1">
      <protection locked="0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1" fillId="0" borderId="5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6" fillId="3" borderId="3" xfId="0" applyNumberFormat="1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right"/>
      <protection locked="0"/>
    </xf>
    <xf numFmtId="0" fontId="3" fillId="0" borderId="16" xfId="8" applyFont="1" applyBorder="1" applyAlignment="1">
      <alignment horizontal="center"/>
    </xf>
    <xf numFmtId="0" fontId="3" fillId="0" borderId="17" xfId="8" applyFont="1" applyBorder="1" applyAlignment="1">
      <alignment horizontal="center"/>
    </xf>
    <xf numFmtId="0" fontId="3" fillId="0" borderId="18" xfId="8" applyFont="1" applyBorder="1" applyAlignment="1">
      <alignment horizontal="center"/>
    </xf>
    <xf numFmtId="0" fontId="11" fillId="0" borderId="5" xfId="8" applyFont="1" applyBorder="1" applyAlignment="1">
      <alignment horizontal="left" vertical="center" indent="2"/>
    </xf>
    <xf numFmtId="0" fontId="11" fillId="0" borderId="10" xfId="8" applyFont="1" applyBorder="1" applyAlignment="1">
      <alignment horizontal="left" vertical="center" indent="2"/>
    </xf>
    <xf numFmtId="0" fontId="11" fillId="0" borderId="10" xfId="8" applyFont="1" applyBorder="1" applyAlignment="1">
      <alignment horizontal="right" vertical="center" wrapText="1"/>
    </xf>
    <xf numFmtId="0" fontId="11" fillId="0" borderId="10" xfId="8" applyFont="1" applyBorder="1" applyAlignment="1">
      <alignment horizontal="right" vertical="center"/>
    </xf>
    <xf numFmtId="0" fontId="11" fillId="0" borderId="11" xfId="8" applyFont="1" applyBorder="1" applyAlignment="1">
      <alignment horizontal="right" vertical="center"/>
    </xf>
    <xf numFmtId="0" fontId="3" fillId="0" borderId="19" xfId="8" applyFont="1" applyBorder="1" applyAlignment="1">
      <alignment horizontal="center" vertical="center"/>
    </xf>
    <xf numFmtId="0" fontId="3" fillId="0" borderId="0" xfId="8" applyFont="1" applyAlignment="1">
      <alignment horizontal="center" vertical="center"/>
    </xf>
    <xf numFmtId="165" fontId="6" fillId="3" borderId="3" xfId="8" applyNumberFormat="1" applyFont="1" applyFill="1" applyBorder="1" applyAlignment="1" applyProtection="1">
      <alignment horizontal="center"/>
      <protection locked="0"/>
    </xf>
    <xf numFmtId="0" fontId="3" fillId="3" borderId="3" xfId="8" applyFont="1" applyFill="1" applyBorder="1" applyAlignment="1" applyProtection="1">
      <alignment horizontal="right"/>
      <protection locked="0"/>
    </xf>
    <xf numFmtId="0" fontId="3" fillId="0" borderId="5" xfId="8" applyFont="1" applyBorder="1" applyAlignment="1">
      <alignment horizontal="center" vertical="center"/>
    </xf>
    <xf numFmtId="0" fontId="1" fillId="0" borderId="10" xfId="8" applyBorder="1" applyAlignment="1">
      <alignment horizontal="center" vertical="center"/>
    </xf>
    <xf numFmtId="0" fontId="1" fillId="0" borderId="11" xfId="8" applyBorder="1" applyAlignment="1">
      <alignment horizontal="center" vertical="center"/>
    </xf>
    <xf numFmtId="0" fontId="3" fillId="0" borderId="1" xfId="8" applyFont="1" applyBorder="1" applyAlignment="1">
      <alignment horizontal="left"/>
    </xf>
    <xf numFmtId="0" fontId="6" fillId="3" borderId="1" xfId="8" applyFont="1" applyFill="1" applyBorder="1" applyAlignment="1" applyProtection="1">
      <alignment horizontal="right"/>
      <protection locked="0"/>
    </xf>
    <xf numFmtId="0" fontId="3" fillId="0" borderId="1" xfId="8" applyFont="1" applyBorder="1" applyAlignment="1">
      <alignment horizontal="right"/>
    </xf>
    <xf numFmtId="0" fontId="3" fillId="0" borderId="2" xfId="8" applyFont="1" applyBorder="1" applyAlignment="1">
      <alignment horizontal="right"/>
    </xf>
    <xf numFmtId="0" fontId="1" fillId="0" borderId="12" xfId="8" applyBorder="1" applyAlignment="1">
      <alignment horizontal="center" vertical="center"/>
    </xf>
    <xf numFmtId="0" fontId="1" fillId="0" borderId="13" xfId="8" applyBorder="1" applyAlignment="1">
      <alignment horizontal="center" vertical="center"/>
    </xf>
    <xf numFmtId="0" fontId="1" fillId="0" borderId="14" xfId="8" applyBorder="1" applyAlignment="1">
      <alignment horizontal="center" vertical="center"/>
    </xf>
    <xf numFmtId="0" fontId="1" fillId="0" borderId="15" xfId="8" applyBorder="1" applyAlignment="1">
      <alignment horizontal="center" vertical="center"/>
    </xf>
    <xf numFmtId="0" fontId="3" fillId="0" borderId="5" xfId="8" applyFont="1" applyBorder="1" applyAlignment="1">
      <alignment horizontal="left"/>
    </xf>
    <xf numFmtId="0" fontId="1" fillId="0" borderId="10" xfId="8" applyBorder="1" applyAlignment="1">
      <alignment horizontal="left"/>
    </xf>
    <xf numFmtId="0" fontId="1" fillId="0" borderId="11" xfId="8" applyBorder="1" applyAlignment="1">
      <alignment horizontal="left"/>
    </xf>
    <xf numFmtId="0" fontId="1" fillId="0" borderId="7" xfId="8" applyBorder="1" applyAlignment="1">
      <alignment horizontal="center"/>
    </xf>
    <xf numFmtId="0" fontId="1" fillId="0" borderId="8" xfId="8" applyBorder="1" applyAlignment="1">
      <alignment horizontal="center"/>
    </xf>
    <xf numFmtId="0" fontId="1" fillId="0" borderId="9" xfId="8" applyBorder="1" applyAlignment="1">
      <alignment horizontal="center"/>
    </xf>
    <xf numFmtId="0" fontId="3" fillId="0" borderId="28" xfId="8" applyFont="1" applyBorder="1" applyAlignment="1">
      <alignment horizontal="left"/>
    </xf>
    <xf numFmtId="0" fontId="3" fillId="0" borderId="11" xfId="8" applyFont="1" applyBorder="1" applyAlignment="1">
      <alignment horizontal="left"/>
    </xf>
    <xf numFmtId="0" fontId="1" fillId="0" borderId="1" xfId="8" applyBorder="1" applyAlignment="1">
      <alignment horizontal="left"/>
    </xf>
    <xf numFmtId="0" fontId="3" fillId="0" borderId="3" xfId="8" applyFont="1" applyBorder="1" applyAlignment="1">
      <alignment horizontal="left"/>
    </xf>
    <xf numFmtId="0" fontId="1" fillId="0" borderId="3" xfId="8" applyBorder="1" applyAlignment="1">
      <alignment horizontal="left"/>
    </xf>
    <xf numFmtId="0" fontId="3" fillId="0" borderId="3" xfId="8" applyFont="1" applyBorder="1" applyAlignment="1">
      <alignment horizontal="right"/>
    </xf>
  </cellXfs>
  <cellStyles count="9">
    <cellStyle name="Accent6" xfId="7" builtinId="49"/>
    <cellStyle name="Monétaire" xfId="1" builtinId="4"/>
    <cellStyle name="Normal" xfId="0" builtinId="0"/>
    <cellStyle name="Normal 2" xfId="8" xr:uid="{C2F43BC0-26A0-4751-96E6-FC5028853F7C}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F52A3718-5DA0-46CA-9CAD-8BEF61220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1240155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F8CB45C2-8D39-4079-8381-2B67BD92E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1345" y="180975"/>
          <a:ext cx="110299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DC65B-7073-4305-A6CA-E4CC50535911}">
  <sheetPr>
    <tabColor rgb="FFFF0000"/>
    <pageSetUpPr fitToPage="1"/>
  </sheetPr>
  <dimension ref="A1:J36"/>
  <sheetViews>
    <sheetView showGridLines="0" showZeros="0" tabSelected="1" zoomScaleNormal="100" workbookViewId="0">
      <selection activeCell="F5" sqref="F5:H5"/>
    </sheetView>
  </sheetViews>
  <sheetFormatPr baseColWidth="10" defaultRowHeight="17.25" customHeight="1" x14ac:dyDescent="0.25"/>
  <cols>
    <col min="1" max="1" width="13.33203125" customWidth="1"/>
    <col min="2" max="2" width="13.44140625" customWidth="1"/>
    <col min="3" max="3" width="24.109375" customWidth="1"/>
    <col min="4" max="4" width="2.109375" customWidth="1"/>
    <col min="5" max="5" width="14.44140625" customWidth="1"/>
    <col min="6" max="6" width="6.109375" customWidth="1"/>
    <col min="7" max="7" width="13.33203125" customWidth="1"/>
    <col min="8" max="8" width="16" customWidth="1"/>
    <col min="9" max="24" width="11.44140625" customWidth="1"/>
  </cols>
  <sheetData>
    <row r="1" spans="1:10" ht="108.75" customHeight="1" x14ac:dyDescent="0.25">
      <c r="A1" s="110" t="s">
        <v>105</v>
      </c>
      <c r="B1" s="111"/>
      <c r="C1" s="111"/>
      <c r="D1" s="111"/>
      <c r="E1" s="111"/>
      <c r="F1" s="112" t="s">
        <v>378</v>
      </c>
      <c r="G1" s="113"/>
      <c r="H1" s="114"/>
    </row>
    <row r="2" spans="1:10" ht="24" customHeight="1" x14ac:dyDescent="0.25">
      <c r="A2" s="115"/>
      <c r="B2" s="115"/>
      <c r="C2" s="115"/>
      <c r="D2" s="116"/>
      <c r="E2" s="115"/>
      <c r="F2" s="115"/>
      <c r="G2" s="115"/>
      <c r="H2" s="115"/>
      <c r="J2" s="56"/>
    </row>
    <row r="3" spans="1:10" ht="18" customHeight="1" x14ac:dyDescent="0.3">
      <c r="A3" s="39" t="s">
        <v>238</v>
      </c>
      <c r="B3" s="117" t="s">
        <v>414</v>
      </c>
      <c r="C3" s="117"/>
      <c r="D3" s="40"/>
      <c r="E3" s="41" t="s">
        <v>237</v>
      </c>
      <c r="F3" s="118" t="s">
        <v>415</v>
      </c>
      <c r="G3" s="118"/>
      <c r="H3" s="118"/>
    </row>
    <row r="4" spans="1:10" ht="9.75" customHeight="1" x14ac:dyDescent="0.25">
      <c r="A4" s="107"/>
      <c r="B4" s="108"/>
      <c r="C4" s="108"/>
      <c r="D4" s="108"/>
      <c r="E4" s="108"/>
      <c r="F4" s="108"/>
      <c r="G4" s="108"/>
      <c r="H4" s="109"/>
    </row>
    <row r="5" spans="1:10" ht="28.5" customHeight="1" x14ac:dyDescent="0.3">
      <c r="A5" s="42" t="s">
        <v>405</v>
      </c>
      <c r="B5" s="91"/>
      <c r="C5" s="91"/>
      <c r="D5" s="55"/>
      <c r="E5" s="42" t="s">
        <v>236</v>
      </c>
      <c r="F5" s="101"/>
      <c r="G5" s="101"/>
      <c r="H5" s="101"/>
    </row>
    <row r="6" spans="1:10" ht="17.25" customHeight="1" x14ac:dyDescent="0.25">
      <c r="A6" s="43" t="s">
        <v>406</v>
      </c>
      <c r="B6" s="91"/>
      <c r="C6" s="91"/>
      <c r="D6" s="55"/>
      <c r="E6" s="42" t="s">
        <v>417</v>
      </c>
      <c r="F6" s="97"/>
      <c r="G6" s="97"/>
      <c r="H6" s="97"/>
    </row>
    <row r="7" spans="1:10" ht="17.25" customHeight="1" x14ac:dyDescent="0.25">
      <c r="A7" s="43" t="s">
        <v>407</v>
      </c>
      <c r="B7" s="91"/>
      <c r="C7" s="91"/>
      <c r="D7" s="55"/>
      <c r="E7" s="44" t="s">
        <v>418</v>
      </c>
      <c r="F7" s="102"/>
      <c r="G7" s="102"/>
      <c r="H7" s="102"/>
    </row>
    <row r="8" spans="1:10" ht="17.25" customHeight="1" x14ac:dyDescent="0.25">
      <c r="A8" s="43" t="s">
        <v>408</v>
      </c>
      <c r="B8" s="91"/>
      <c r="C8" s="91"/>
      <c r="D8" s="55"/>
      <c r="E8" s="91" t="s">
        <v>410</v>
      </c>
      <c r="F8" s="91"/>
      <c r="G8" s="91"/>
      <c r="H8" s="45"/>
    </row>
    <row r="9" spans="1:10" ht="17.25" customHeight="1" x14ac:dyDescent="0.25">
      <c r="A9" s="43" t="s">
        <v>409</v>
      </c>
      <c r="B9" s="91"/>
      <c r="C9" s="91"/>
      <c r="D9" s="55"/>
      <c r="E9" s="46" t="s">
        <v>411</v>
      </c>
      <c r="F9" s="102"/>
      <c r="G9" s="102"/>
      <c r="H9" s="102"/>
    </row>
    <row r="10" spans="1:10" ht="9.75" customHeight="1" x14ac:dyDescent="0.25">
      <c r="A10" s="103"/>
      <c r="B10" s="104"/>
      <c r="C10" s="104"/>
      <c r="D10" s="105"/>
      <c r="E10" s="104"/>
      <c r="F10" s="104"/>
      <c r="G10" s="104"/>
      <c r="H10" s="106"/>
    </row>
    <row r="11" spans="1:10" ht="26.25" customHeight="1" x14ac:dyDescent="0.25">
      <c r="A11" s="17" t="s">
        <v>235</v>
      </c>
      <c r="B11" s="18" t="s">
        <v>106</v>
      </c>
      <c r="C11" s="98" t="s">
        <v>0</v>
      </c>
      <c r="D11" s="99"/>
      <c r="E11" s="99"/>
      <c r="F11" s="100"/>
      <c r="G11" s="17" t="s">
        <v>230</v>
      </c>
      <c r="H11" s="17" t="s">
        <v>231</v>
      </c>
    </row>
    <row r="12" spans="1:10" ht="17.25" customHeight="1" x14ac:dyDescent="0.25">
      <c r="A12" s="74"/>
      <c r="B12" s="75"/>
      <c r="C12" s="83"/>
      <c r="D12" s="84"/>
      <c r="E12" s="84"/>
      <c r="F12" s="85"/>
      <c r="G12" s="54"/>
      <c r="H12" s="54"/>
    </row>
    <row r="13" spans="1:10" ht="17.25" customHeight="1" x14ac:dyDescent="0.25">
      <c r="A13" s="74"/>
      <c r="B13" s="75"/>
      <c r="C13" s="83"/>
      <c r="D13" s="84"/>
      <c r="E13" s="84"/>
      <c r="F13" s="85"/>
      <c r="G13" s="54"/>
      <c r="H13" s="54"/>
    </row>
    <row r="14" spans="1:10" ht="17.25" customHeight="1" x14ac:dyDescent="0.25">
      <c r="A14" s="74"/>
      <c r="B14" s="75"/>
      <c r="C14" s="83"/>
      <c r="D14" s="84"/>
      <c r="E14" s="84"/>
      <c r="F14" s="85"/>
      <c r="G14" s="54"/>
      <c r="H14" s="54"/>
    </row>
    <row r="15" spans="1:10" ht="17.25" customHeight="1" x14ac:dyDescent="0.25">
      <c r="A15" s="74"/>
      <c r="B15" s="75"/>
      <c r="C15" s="83"/>
      <c r="D15" s="84"/>
      <c r="E15" s="84"/>
      <c r="F15" s="85"/>
      <c r="G15" s="54"/>
      <c r="H15" s="54"/>
    </row>
    <row r="16" spans="1:10" ht="17.25" customHeight="1" x14ac:dyDescent="0.25">
      <c r="A16" s="74"/>
      <c r="B16" s="75"/>
      <c r="C16" s="83"/>
      <c r="D16" s="84"/>
      <c r="E16" s="84"/>
      <c r="F16" s="85"/>
      <c r="G16" s="54"/>
      <c r="H16" s="54"/>
    </row>
    <row r="17" spans="1:9" ht="17.25" customHeight="1" x14ac:dyDescent="0.25">
      <c r="A17" s="74"/>
      <c r="B17" s="75"/>
      <c r="C17" s="83"/>
      <c r="D17" s="84"/>
      <c r="E17" s="84"/>
      <c r="F17" s="85"/>
      <c r="G17" s="54"/>
      <c r="H17" s="54"/>
    </row>
    <row r="18" spans="1:9" ht="17.25" customHeight="1" x14ac:dyDescent="0.25">
      <c r="A18" s="74"/>
      <c r="B18" s="75"/>
      <c r="C18" s="83"/>
      <c r="D18" s="84"/>
      <c r="E18" s="84"/>
      <c r="F18" s="85"/>
      <c r="G18" s="54"/>
      <c r="H18" s="54"/>
    </row>
    <row r="19" spans="1:9" ht="17.25" customHeight="1" x14ac:dyDescent="0.25">
      <c r="A19" s="74"/>
      <c r="B19" s="75"/>
      <c r="C19" s="83"/>
      <c r="D19" s="84"/>
      <c r="E19" s="84"/>
      <c r="F19" s="85"/>
      <c r="G19" s="54"/>
      <c r="H19" s="54"/>
    </row>
    <row r="20" spans="1:9" ht="17.25" customHeight="1" x14ac:dyDescent="0.25">
      <c r="A20" s="74"/>
      <c r="B20" s="75"/>
      <c r="C20" s="83"/>
      <c r="D20" s="84"/>
      <c r="E20" s="84"/>
      <c r="F20" s="85"/>
      <c r="G20" s="54"/>
      <c r="H20" s="54"/>
    </row>
    <row r="21" spans="1:9" ht="17.25" customHeight="1" x14ac:dyDescent="0.25">
      <c r="A21" s="74"/>
      <c r="B21" s="75"/>
      <c r="C21" s="83"/>
      <c r="D21" s="84"/>
      <c r="E21" s="84"/>
      <c r="F21" s="85"/>
      <c r="G21" s="54"/>
      <c r="H21" s="54"/>
    </row>
    <row r="22" spans="1:9" ht="17.25" customHeight="1" x14ac:dyDescent="0.25">
      <c r="A22" s="74"/>
      <c r="B22" s="75"/>
      <c r="C22" s="83"/>
      <c r="D22" s="84"/>
      <c r="E22" s="84"/>
      <c r="F22" s="85"/>
      <c r="G22" s="54"/>
      <c r="H22" s="54"/>
    </row>
    <row r="23" spans="1:9" ht="17.25" customHeight="1" x14ac:dyDescent="0.25">
      <c r="A23" s="74"/>
      <c r="B23" s="75"/>
      <c r="C23" s="83"/>
      <c r="D23" s="84"/>
      <c r="E23" s="84"/>
      <c r="F23" s="85"/>
      <c r="G23" s="54"/>
      <c r="H23" s="54"/>
    </row>
    <row r="24" spans="1:9" ht="17.25" customHeight="1" x14ac:dyDescent="0.25">
      <c r="A24" s="74"/>
      <c r="B24" s="75"/>
      <c r="C24" s="83"/>
      <c r="D24" s="84"/>
      <c r="E24" s="84"/>
      <c r="F24" s="85"/>
      <c r="G24" s="54"/>
      <c r="H24" s="54"/>
    </row>
    <row r="25" spans="1:9" ht="17.25" customHeight="1" x14ac:dyDescent="0.25">
      <c r="A25" s="74"/>
      <c r="B25" s="75"/>
      <c r="C25" s="83"/>
      <c r="D25" s="84"/>
      <c r="E25" s="84"/>
      <c r="F25" s="85"/>
      <c r="G25" s="54"/>
      <c r="H25" s="54"/>
    </row>
    <row r="26" spans="1:9" ht="17.25" customHeight="1" x14ac:dyDescent="0.25">
      <c r="A26" s="86" t="s">
        <v>400</v>
      </c>
      <c r="B26" s="87"/>
      <c r="C26" s="88"/>
      <c r="D26" s="89"/>
      <c r="E26" s="89"/>
      <c r="F26" s="90"/>
      <c r="G26" s="47" t="s">
        <v>234</v>
      </c>
      <c r="H26" s="47">
        <f>SUM(H12:H25)</f>
        <v>0</v>
      </c>
    </row>
    <row r="27" spans="1:9" ht="26.25" customHeight="1" x14ac:dyDescent="0.25">
      <c r="A27" s="91" t="s">
        <v>412</v>
      </c>
      <c r="B27" s="92"/>
      <c r="C27" s="92"/>
      <c r="D27" s="92"/>
      <c r="E27" s="92"/>
      <c r="F27" s="92"/>
      <c r="G27" s="92"/>
      <c r="H27" s="54"/>
    </row>
    <row r="28" spans="1:9" ht="17.25" customHeight="1" x14ac:dyDescent="0.25">
      <c r="A28" s="91" t="s">
        <v>403</v>
      </c>
      <c r="B28" s="92"/>
      <c r="C28" s="92"/>
      <c r="D28" s="92"/>
      <c r="E28" s="92"/>
      <c r="F28" s="92"/>
      <c r="G28" s="92"/>
      <c r="H28" s="57"/>
      <c r="I28" s="56"/>
    </row>
    <row r="29" spans="1:9" s="52" customFormat="1" ht="17.25" customHeight="1" x14ac:dyDescent="0.25">
      <c r="A29" s="91" t="s">
        <v>240</v>
      </c>
      <c r="B29" s="93"/>
      <c r="C29" s="93"/>
      <c r="D29" s="93"/>
      <c r="E29" s="93"/>
      <c r="F29" s="93"/>
      <c r="G29" s="93"/>
      <c r="H29" s="53">
        <f>SUM(H26:H28)</f>
        <v>0</v>
      </c>
    </row>
    <row r="30" spans="1:9" ht="17.25" customHeight="1" x14ac:dyDescent="0.25">
      <c r="A30" s="94" t="s">
        <v>242</v>
      </c>
      <c r="B30" s="95"/>
      <c r="C30" s="96" t="s">
        <v>232</v>
      </c>
      <c r="D30" s="96"/>
      <c r="E30" s="96"/>
      <c r="F30" s="96"/>
      <c r="G30" s="48">
        <v>0.05</v>
      </c>
      <c r="H30" s="54">
        <f>H29*G30</f>
        <v>0</v>
      </c>
    </row>
    <row r="31" spans="1:9" ht="17.25" customHeight="1" x14ac:dyDescent="0.25">
      <c r="A31" s="91" t="s">
        <v>241</v>
      </c>
      <c r="B31" s="92"/>
      <c r="C31" s="97" t="s">
        <v>233</v>
      </c>
      <c r="D31" s="97"/>
      <c r="E31" s="97"/>
      <c r="F31" s="97"/>
      <c r="G31" s="49">
        <v>9.9750000000000005E-2</v>
      </c>
      <c r="H31" s="54">
        <f>H29*G31</f>
        <v>0</v>
      </c>
    </row>
    <row r="32" spans="1:9" ht="30" customHeight="1" x14ac:dyDescent="0.45">
      <c r="A32" s="80"/>
      <c r="B32" s="81"/>
      <c r="C32" s="81"/>
      <c r="D32" s="81"/>
      <c r="E32" s="81"/>
      <c r="F32" s="82"/>
      <c r="G32" s="50" t="s">
        <v>231</v>
      </c>
      <c r="H32" s="51">
        <f>SUM(H29:H31)</f>
        <v>0</v>
      </c>
    </row>
    <row r="33" ht="13.5" customHeight="1" x14ac:dyDescent="0.25"/>
    <row r="34" ht="13.5" customHeight="1" x14ac:dyDescent="0.25"/>
    <row r="35" ht="13.5" customHeight="1" x14ac:dyDescent="0.25"/>
    <row r="36" ht="13.5" customHeight="1" x14ac:dyDescent="0.25"/>
  </sheetData>
  <mergeCells count="42">
    <mergeCell ref="A4:H4"/>
    <mergeCell ref="A1:E1"/>
    <mergeCell ref="F1:H1"/>
    <mergeCell ref="A2:H2"/>
    <mergeCell ref="B3:C3"/>
    <mergeCell ref="F3:H3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</mergeCells>
  <dataValidations count="1">
    <dataValidation type="list" errorStyle="warning" allowBlank="1" showInputMessage="1" showErrorMessage="1" errorTitle="Message de la direction" error="Si autre mode de paiement:_x000a_PRÉCISEZ SVP" sqref="C26:F26" xr:uid="{C9A1E289-004B-478A-975F-5E76E8EC94BD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LA DIRECTION" error="CHOISIR DANS LA LISTE DÉROULANTE" xr:uid="{D6E2E721-D9B7-4097-98BE-868EC3C327F9}">
          <x14:formula1>
            <xm:f>Clients!$A$2:$A$31</xm:f>
          </x14:formula1>
          <xm:sqref>F5:H5</xm:sqref>
        </x14:dataValidation>
        <x14:dataValidation type="list" allowBlank="1" showInputMessage="1" showErrorMessage="1" errorTitle="LA DIRECTION" error="CHOISIR DANS LA LISTE" xr:uid="{F1C1AD21-75EA-4F8D-8B2E-0300FF5FC9B0}">
          <x14:formula1>
            <xm:f>'inventaire film'!$A$2:$A$112</xm:f>
          </x14:formula1>
          <xm:sqref>B12:B25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workbookViewId="0">
      <pane ySplit="1" topLeftCell="A2" activePane="bottomLeft" state="frozen"/>
      <selection pane="bottomLeft" activeCell="C9" sqref="C9"/>
    </sheetView>
  </sheetViews>
  <sheetFormatPr baseColWidth="10" defaultColWidth="11.44140625" defaultRowHeight="22.5" customHeight="1" x14ac:dyDescent="0.25"/>
  <cols>
    <col min="1" max="1" width="12.88671875" style="4" customWidth="1"/>
    <col min="2" max="2" width="31.33203125" style="4" bestFit="1" customWidth="1"/>
    <col min="3" max="3" width="27" style="4" customWidth="1"/>
    <col min="4" max="4" width="16.6640625" style="9" customWidth="1"/>
    <col min="5" max="5" width="13.109375" style="9" customWidth="1"/>
    <col min="6" max="6" width="15.109375" style="4" bestFit="1" customWidth="1"/>
    <col min="7" max="7" width="13.44140625" style="4" customWidth="1"/>
    <col min="8" max="9" width="13.44140625" style="7" customWidth="1"/>
    <col min="10" max="10" width="15.44140625" customWidth="1"/>
    <col min="11" max="11" width="15.6640625" customWidth="1"/>
    <col min="12" max="12" width="12.109375" customWidth="1"/>
  </cols>
  <sheetData>
    <row r="1" spans="1:12" s="1" customFormat="1" ht="37.200000000000003" customHeight="1" x14ac:dyDescent="0.3">
      <c r="A1" s="1" t="s">
        <v>243</v>
      </c>
      <c r="B1" s="1" t="s">
        <v>244</v>
      </c>
      <c r="C1" s="2" t="s">
        <v>245</v>
      </c>
      <c r="D1" s="1" t="s">
        <v>246</v>
      </c>
      <c r="E1" s="1" t="s">
        <v>247</v>
      </c>
      <c r="F1" s="2" t="s">
        <v>248</v>
      </c>
      <c r="G1" s="3" t="s">
        <v>249</v>
      </c>
      <c r="H1" s="3" t="s">
        <v>250</v>
      </c>
      <c r="I1" s="3" t="s">
        <v>251</v>
      </c>
      <c r="J1" s="1" t="s">
        <v>416</v>
      </c>
      <c r="K1" s="3" t="s">
        <v>419</v>
      </c>
      <c r="L1" s="1" t="s">
        <v>252</v>
      </c>
    </row>
    <row r="2" spans="1:12" ht="22.5" customHeight="1" x14ac:dyDescent="0.25">
      <c r="A2" s="4" t="s">
        <v>253</v>
      </c>
      <c r="B2" s="4" t="s">
        <v>254</v>
      </c>
      <c r="C2" s="5" t="s">
        <v>255</v>
      </c>
      <c r="D2" s="6" t="s">
        <v>256</v>
      </c>
      <c r="E2" s="6" t="s">
        <v>257</v>
      </c>
      <c r="F2" s="5" t="s">
        <v>258</v>
      </c>
      <c r="G2" s="4" t="s">
        <v>259</v>
      </c>
      <c r="H2" s="7" t="s">
        <v>260</v>
      </c>
      <c r="I2" s="7" t="s">
        <v>261</v>
      </c>
      <c r="J2" s="8" t="s">
        <v>262</v>
      </c>
      <c r="K2" s="8" t="s">
        <v>379</v>
      </c>
      <c r="L2" s="7" t="s">
        <v>263</v>
      </c>
    </row>
    <row r="3" spans="1:12" ht="22.5" customHeight="1" x14ac:dyDescent="0.25">
      <c r="A3" s="4" t="s">
        <v>264</v>
      </c>
      <c r="B3" s="4" t="s">
        <v>265</v>
      </c>
      <c r="C3" s="5" t="s">
        <v>266</v>
      </c>
      <c r="D3" s="6" t="s">
        <v>256</v>
      </c>
      <c r="E3" s="6" t="s">
        <v>257</v>
      </c>
      <c r="F3" s="5" t="s">
        <v>267</v>
      </c>
      <c r="G3" s="4" t="s">
        <v>259</v>
      </c>
      <c r="H3" s="7" t="s">
        <v>268</v>
      </c>
      <c r="I3" s="7" t="s">
        <v>269</v>
      </c>
      <c r="J3" s="8" t="s">
        <v>270</v>
      </c>
      <c r="K3" s="8" t="s">
        <v>380</v>
      </c>
      <c r="L3" s="7" t="s">
        <v>271</v>
      </c>
    </row>
    <row r="4" spans="1:12" ht="22.5" customHeight="1" x14ac:dyDescent="0.25">
      <c r="A4" s="4" t="s">
        <v>272</v>
      </c>
      <c r="B4" s="4" t="s">
        <v>273</v>
      </c>
      <c r="C4" s="5" t="s">
        <v>274</v>
      </c>
      <c r="D4" s="6" t="s">
        <v>256</v>
      </c>
      <c r="E4" s="6" t="s">
        <v>257</v>
      </c>
      <c r="F4" s="5" t="s">
        <v>275</v>
      </c>
      <c r="G4" s="4" t="s">
        <v>259</v>
      </c>
      <c r="H4" s="7" t="s">
        <v>276</v>
      </c>
      <c r="I4" s="7" t="s">
        <v>277</v>
      </c>
      <c r="J4" s="8" t="s">
        <v>278</v>
      </c>
      <c r="K4" s="8" t="s">
        <v>381</v>
      </c>
      <c r="L4" s="7" t="s">
        <v>271</v>
      </c>
    </row>
    <row r="5" spans="1:12" ht="22.5" customHeight="1" x14ac:dyDescent="0.25">
      <c r="A5" s="4" t="s">
        <v>279</v>
      </c>
      <c r="B5" s="4" t="s">
        <v>280</v>
      </c>
      <c r="C5" s="5" t="s">
        <v>281</v>
      </c>
      <c r="D5" s="6" t="s">
        <v>256</v>
      </c>
      <c r="E5" s="6" t="s">
        <v>257</v>
      </c>
      <c r="F5" s="5" t="s">
        <v>282</v>
      </c>
      <c r="G5" s="4" t="s">
        <v>259</v>
      </c>
      <c r="H5" s="7" t="s">
        <v>283</v>
      </c>
      <c r="I5" s="7" t="s">
        <v>284</v>
      </c>
      <c r="J5" s="8" t="s">
        <v>285</v>
      </c>
      <c r="K5" s="8" t="s">
        <v>382</v>
      </c>
      <c r="L5" s="7" t="s">
        <v>271</v>
      </c>
    </row>
    <row r="6" spans="1:12" ht="22.5" customHeight="1" x14ac:dyDescent="0.25">
      <c r="A6" s="4" t="s">
        <v>286</v>
      </c>
      <c r="B6" s="4" t="s">
        <v>287</v>
      </c>
      <c r="C6" s="5" t="s">
        <v>288</v>
      </c>
      <c r="D6" s="6" t="s">
        <v>256</v>
      </c>
      <c r="E6" s="6" t="s">
        <v>257</v>
      </c>
      <c r="F6" s="5" t="s">
        <v>289</v>
      </c>
      <c r="G6" s="4" t="s">
        <v>290</v>
      </c>
      <c r="H6" s="7" t="s">
        <v>291</v>
      </c>
      <c r="I6" s="7" t="s">
        <v>292</v>
      </c>
      <c r="J6" s="8" t="s">
        <v>293</v>
      </c>
      <c r="K6" s="8" t="s">
        <v>383</v>
      </c>
      <c r="L6" s="7" t="s">
        <v>263</v>
      </c>
    </row>
    <row r="7" spans="1:12" ht="22.5" customHeight="1" x14ac:dyDescent="0.25">
      <c r="A7" s="4" t="s">
        <v>294</v>
      </c>
      <c r="B7" s="4" t="s">
        <v>295</v>
      </c>
      <c r="C7" s="5" t="s">
        <v>296</v>
      </c>
      <c r="D7" s="6" t="s">
        <v>297</v>
      </c>
      <c r="E7" s="6" t="s">
        <v>257</v>
      </c>
      <c r="F7" s="5" t="s">
        <v>298</v>
      </c>
      <c r="G7" s="4" t="s">
        <v>259</v>
      </c>
      <c r="H7" s="7" t="s">
        <v>299</v>
      </c>
      <c r="I7" s="7" t="s">
        <v>300</v>
      </c>
      <c r="J7" s="8" t="s">
        <v>301</v>
      </c>
      <c r="K7" s="8" t="s">
        <v>384</v>
      </c>
      <c r="L7" s="7" t="s">
        <v>263</v>
      </c>
    </row>
    <row r="8" spans="1:12" ht="22.5" customHeight="1" x14ac:dyDescent="0.25">
      <c r="A8" s="4" t="s">
        <v>302</v>
      </c>
      <c r="B8" s="4" t="s">
        <v>303</v>
      </c>
      <c r="C8" s="5" t="s">
        <v>304</v>
      </c>
      <c r="D8" s="6" t="s">
        <v>297</v>
      </c>
      <c r="E8" s="6" t="s">
        <v>257</v>
      </c>
      <c r="F8" s="5" t="s">
        <v>305</v>
      </c>
      <c r="G8" s="4" t="s">
        <v>290</v>
      </c>
      <c r="H8" s="7" t="s">
        <v>306</v>
      </c>
      <c r="I8" s="7" t="s">
        <v>307</v>
      </c>
      <c r="J8" s="8" t="s">
        <v>308</v>
      </c>
      <c r="K8" s="8" t="s">
        <v>385</v>
      </c>
      <c r="L8" s="7" t="s">
        <v>271</v>
      </c>
    </row>
    <row r="9" spans="1:12" ht="22.5" customHeight="1" x14ac:dyDescent="0.25">
      <c r="A9" s="4" t="s">
        <v>309</v>
      </c>
      <c r="B9" s="4" t="s">
        <v>310</v>
      </c>
      <c r="C9" s="5" t="s">
        <v>311</v>
      </c>
      <c r="D9" s="6" t="s">
        <v>297</v>
      </c>
      <c r="E9" s="6" t="s">
        <v>257</v>
      </c>
      <c r="F9" s="5" t="s">
        <v>312</v>
      </c>
      <c r="G9" s="4" t="s">
        <v>259</v>
      </c>
      <c r="H9" s="7" t="s">
        <v>313</v>
      </c>
      <c r="I9" s="7" t="s">
        <v>314</v>
      </c>
      <c r="J9" s="8" t="s">
        <v>315</v>
      </c>
      <c r="K9" s="8" t="s">
        <v>386</v>
      </c>
      <c r="L9" s="7" t="s">
        <v>263</v>
      </c>
    </row>
    <row r="10" spans="1:12" ht="22.5" customHeight="1" x14ac:dyDescent="0.25">
      <c r="A10" s="4" t="s">
        <v>316</v>
      </c>
      <c r="B10" s="4" t="s">
        <v>317</v>
      </c>
      <c r="C10" s="5" t="s">
        <v>318</v>
      </c>
      <c r="D10" s="9" t="s">
        <v>319</v>
      </c>
      <c r="E10" s="6" t="s">
        <v>257</v>
      </c>
      <c r="F10" s="5" t="s">
        <v>320</v>
      </c>
      <c r="G10" s="4" t="s">
        <v>259</v>
      </c>
      <c r="H10" s="7" t="s">
        <v>321</v>
      </c>
      <c r="I10" s="7" t="s">
        <v>322</v>
      </c>
      <c r="J10" s="8" t="s">
        <v>323</v>
      </c>
      <c r="K10" s="8" t="s">
        <v>387</v>
      </c>
      <c r="L10" s="7" t="s">
        <v>263</v>
      </c>
    </row>
    <row r="11" spans="1:12" ht="22.5" customHeight="1" x14ac:dyDescent="0.25">
      <c r="A11" s="4" t="s">
        <v>324</v>
      </c>
      <c r="B11" s="4" t="s">
        <v>325</v>
      </c>
      <c r="C11" s="5" t="s">
        <v>326</v>
      </c>
      <c r="D11" s="6" t="s">
        <v>319</v>
      </c>
      <c r="E11" s="6" t="s">
        <v>257</v>
      </c>
      <c r="F11" s="5" t="s">
        <v>327</v>
      </c>
      <c r="G11" s="4" t="s">
        <v>290</v>
      </c>
      <c r="H11" s="7" t="s">
        <v>328</v>
      </c>
      <c r="I11" s="7" t="s">
        <v>329</v>
      </c>
      <c r="J11" s="8" t="s">
        <v>330</v>
      </c>
      <c r="K11" s="8" t="s">
        <v>388</v>
      </c>
      <c r="L11" s="7" t="s">
        <v>263</v>
      </c>
    </row>
    <row r="12" spans="1:12" ht="22.5" customHeight="1" x14ac:dyDescent="0.25">
      <c r="A12" s="4" t="s">
        <v>331</v>
      </c>
      <c r="B12" s="4" t="s">
        <v>332</v>
      </c>
      <c r="C12" s="5" t="s">
        <v>333</v>
      </c>
      <c r="D12" s="6" t="s">
        <v>334</v>
      </c>
      <c r="E12" s="6" t="s">
        <v>257</v>
      </c>
      <c r="F12" s="5" t="s">
        <v>335</v>
      </c>
      <c r="G12" s="4" t="s">
        <v>259</v>
      </c>
      <c r="H12" s="7" t="s">
        <v>336</v>
      </c>
      <c r="I12" s="7" t="s">
        <v>337</v>
      </c>
      <c r="J12" s="8" t="s">
        <v>338</v>
      </c>
      <c r="K12" s="8" t="s">
        <v>389</v>
      </c>
      <c r="L12" s="7" t="s">
        <v>263</v>
      </c>
    </row>
    <row r="13" spans="1:12" ht="22.5" customHeight="1" x14ac:dyDescent="0.25">
      <c r="A13" s="4" t="s">
        <v>339</v>
      </c>
      <c r="B13" s="4" t="s">
        <v>340</v>
      </c>
      <c r="C13" s="5" t="s">
        <v>341</v>
      </c>
      <c r="D13" s="6" t="s">
        <v>334</v>
      </c>
      <c r="E13" s="6" t="s">
        <v>257</v>
      </c>
      <c r="F13" s="5" t="s">
        <v>342</v>
      </c>
      <c r="G13" s="4" t="s">
        <v>259</v>
      </c>
      <c r="H13" s="7" t="s">
        <v>343</v>
      </c>
      <c r="I13" s="7" t="s">
        <v>344</v>
      </c>
      <c r="J13" s="8" t="s">
        <v>345</v>
      </c>
      <c r="K13" s="8" t="s">
        <v>390</v>
      </c>
      <c r="L13" s="7" t="s">
        <v>263</v>
      </c>
    </row>
    <row r="14" spans="1:12" ht="22.5" customHeight="1" x14ac:dyDescent="0.25">
      <c r="A14" s="4" t="s">
        <v>346</v>
      </c>
      <c r="B14" s="4" t="s">
        <v>347</v>
      </c>
      <c r="C14" s="5" t="s">
        <v>348</v>
      </c>
      <c r="D14" s="6" t="s">
        <v>334</v>
      </c>
      <c r="E14" s="6" t="s">
        <v>257</v>
      </c>
      <c r="F14" s="5" t="s">
        <v>349</v>
      </c>
      <c r="G14" s="4" t="s">
        <v>290</v>
      </c>
      <c r="H14" s="7" t="s">
        <v>350</v>
      </c>
      <c r="I14" s="7" t="s">
        <v>351</v>
      </c>
      <c r="J14" s="8" t="s">
        <v>107</v>
      </c>
      <c r="K14" s="8" t="s">
        <v>391</v>
      </c>
      <c r="L14" s="7" t="s">
        <v>263</v>
      </c>
    </row>
    <row r="15" spans="1:12" ht="22.5" customHeight="1" x14ac:dyDescent="0.25">
      <c r="A15" s="4" t="s">
        <v>108</v>
      </c>
      <c r="B15" s="4" t="s">
        <v>109</v>
      </c>
      <c r="C15" s="5" t="s">
        <v>110</v>
      </c>
      <c r="D15" s="6" t="s">
        <v>334</v>
      </c>
      <c r="E15" s="6" t="s">
        <v>257</v>
      </c>
      <c r="F15" s="5" t="s">
        <v>111</v>
      </c>
      <c r="G15" s="4" t="s">
        <v>259</v>
      </c>
      <c r="H15" s="7" t="s">
        <v>112</v>
      </c>
      <c r="I15" s="7" t="s">
        <v>113</v>
      </c>
      <c r="J15" s="8" t="s">
        <v>114</v>
      </c>
      <c r="K15" s="8" t="s">
        <v>392</v>
      </c>
      <c r="L15" s="7" t="s">
        <v>263</v>
      </c>
    </row>
    <row r="16" spans="1:12" ht="22.5" customHeight="1" x14ac:dyDescent="0.25">
      <c r="A16" s="4" t="s">
        <v>115</v>
      </c>
      <c r="B16" s="4" t="s">
        <v>116</v>
      </c>
      <c r="C16" s="5" t="s">
        <v>117</v>
      </c>
      <c r="D16" s="6" t="s">
        <v>334</v>
      </c>
      <c r="E16" s="6" t="s">
        <v>257</v>
      </c>
      <c r="F16" s="5" t="s">
        <v>118</v>
      </c>
      <c r="G16" s="4" t="s">
        <v>290</v>
      </c>
      <c r="H16" s="7" t="s">
        <v>119</v>
      </c>
      <c r="I16" s="7" t="s">
        <v>120</v>
      </c>
      <c r="J16" s="8" t="s">
        <v>121</v>
      </c>
      <c r="K16" s="8" t="s">
        <v>393</v>
      </c>
      <c r="L16" s="7" t="s">
        <v>263</v>
      </c>
    </row>
    <row r="17" spans="1:12" ht="22.5" customHeight="1" x14ac:dyDescent="0.25">
      <c r="A17" s="4" t="s">
        <v>122</v>
      </c>
      <c r="B17" s="4" t="s">
        <v>123</v>
      </c>
      <c r="C17" s="5" t="s">
        <v>124</v>
      </c>
      <c r="D17" s="6" t="s">
        <v>334</v>
      </c>
      <c r="E17" s="6" t="s">
        <v>257</v>
      </c>
      <c r="F17" s="5" t="s">
        <v>125</v>
      </c>
      <c r="G17" s="4" t="s">
        <v>259</v>
      </c>
      <c r="H17" s="7" t="s">
        <v>126</v>
      </c>
      <c r="I17" s="7" t="s">
        <v>127</v>
      </c>
      <c r="J17" s="8" t="s">
        <v>128</v>
      </c>
      <c r="K17" s="8" t="s">
        <v>394</v>
      </c>
      <c r="L17" s="7" t="s">
        <v>263</v>
      </c>
    </row>
    <row r="18" spans="1:12" ht="22.5" customHeight="1" x14ac:dyDescent="0.25">
      <c r="A18" s="4" t="s">
        <v>129</v>
      </c>
      <c r="B18" s="4" t="s">
        <v>130</v>
      </c>
      <c r="C18" s="5" t="s">
        <v>131</v>
      </c>
      <c r="D18" s="6" t="s">
        <v>334</v>
      </c>
      <c r="E18" s="6" t="s">
        <v>257</v>
      </c>
      <c r="F18" s="5" t="s">
        <v>132</v>
      </c>
      <c r="G18" s="4" t="s">
        <v>290</v>
      </c>
      <c r="H18" s="7" t="s">
        <v>133</v>
      </c>
      <c r="I18" s="7" t="s">
        <v>134</v>
      </c>
      <c r="J18" s="8" t="s">
        <v>135</v>
      </c>
      <c r="K18" s="8" t="s">
        <v>136</v>
      </c>
      <c r="L18" s="7" t="s">
        <v>263</v>
      </c>
    </row>
    <row r="19" spans="1:12" ht="22.5" customHeight="1" x14ac:dyDescent="0.25">
      <c r="A19" s="4" t="s">
        <v>239</v>
      </c>
      <c r="B19" s="4" t="s">
        <v>137</v>
      </c>
      <c r="C19" s="5" t="s">
        <v>138</v>
      </c>
      <c r="D19" s="6" t="s">
        <v>334</v>
      </c>
      <c r="E19" s="6" t="s">
        <v>257</v>
      </c>
      <c r="F19" s="5" t="s">
        <v>139</v>
      </c>
      <c r="G19" s="4" t="s">
        <v>259</v>
      </c>
      <c r="H19" s="7" t="s">
        <v>140</v>
      </c>
      <c r="I19" s="7" t="s">
        <v>141</v>
      </c>
      <c r="J19" s="8" t="s">
        <v>142</v>
      </c>
      <c r="K19" s="8" t="s">
        <v>395</v>
      </c>
      <c r="L19" s="7" t="s">
        <v>263</v>
      </c>
    </row>
    <row r="20" spans="1:12" ht="22.5" customHeight="1" x14ac:dyDescent="0.25">
      <c r="A20" s="4" t="s">
        <v>143</v>
      </c>
      <c r="B20" s="4" t="s">
        <v>144</v>
      </c>
      <c r="C20" s="5" t="s">
        <v>145</v>
      </c>
      <c r="D20" s="6" t="s">
        <v>334</v>
      </c>
      <c r="E20" s="6" t="s">
        <v>257</v>
      </c>
      <c r="F20" s="5" t="s">
        <v>146</v>
      </c>
      <c r="G20" s="4" t="s">
        <v>259</v>
      </c>
      <c r="H20" s="7" t="s">
        <v>147</v>
      </c>
      <c r="I20" s="19" t="s">
        <v>1</v>
      </c>
      <c r="J20" s="8" t="s">
        <v>148</v>
      </c>
      <c r="K20" s="8" t="s">
        <v>396</v>
      </c>
      <c r="L20" s="7" t="s">
        <v>271</v>
      </c>
    </row>
    <row r="21" spans="1:12" ht="22.5" customHeight="1" x14ac:dyDescent="0.25">
      <c r="A21" s="4" t="s">
        <v>149</v>
      </c>
      <c r="B21" s="4" t="s">
        <v>150</v>
      </c>
      <c r="C21" s="5" t="s">
        <v>151</v>
      </c>
      <c r="D21" s="6" t="s">
        <v>334</v>
      </c>
      <c r="E21" s="6" t="s">
        <v>257</v>
      </c>
      <c r="F21" s="5" t="s">
        <v>152</v>
      </c>
      <c r="G21" s="4" t="s">
        <v>259</v>
      </c>
      <c r="H21" s="7" t="s">
        <v>153</v>
      </c>
      <c r="I21" s="7" t="s">
        <v>154</v>
      </c>
      <c r="J21" s="8" t="s">
        <v>155</v>
      </c>
      <c r="K21" s="8" t="s">
        <v>156</v>
      </c>
      <c r="L21" s="7" t="s">
        <v>263</v>
      </c>
    </row>
    <row r="22" spans="1:12" ht="22.5" customHeight="1" x14ac:dyDescent="0.25">
      <c r="A22" s="4" t="s">
        <v>157</v>
      </c>
      <c r="B22" s="4" t="s">
        <v>158</v>
      </c>
      <c r="C22" s="5" t="s">
        <v>159</v>
      </c>
      <c r="D22" s="6" t="s">
        <v>334</v>
      </c>
      <c r="E22" s="6" t="s">
        <v>257</v>
      </c>
      <c r="F22" s="5" t="s">
        <v>160</v>
      </c>
      <c r="G22" s="4" t="s">
        <v>290</v>
      </c>
      <c r="H22" s="7" t="s">
        <v>161</v>
      </c>
      <c r="I22" s="27" t="s">
        <v>351</v>
      </c>
      <c r="J22" s="8" t="s">
        <v>162</v>
      </c>
      <c r="K22" s="8" t="s">
        <v>397</v>
      </c>
      <c r="L22" s="7" t="s">
        <v>263</v>
      </c>
    </row>
    <row r="23" spans="1:12" ht="22.5" customHeight="1" x14ac:dyDescent="0.25">
      <c r="A23" s="4" t="s">
        <v>163</v>
      </c>
      <c r="B23" s="4" t="s">
        <v>164</v>
      </c>
      <c r="C23" s="5" t="s">
        <v>165</v>
      </c>
      <c r="D23" s="6" t="s">
        <v>334</v>
      </c>
      <c r="E23" s="6" t="s">
        <v>257</v>
      </c>
      <c r="F23" s="5" t="s">
        <v>166</v>
      </c>
      <c r="G23" s="4" t="s">
        <v>259</v>
      </c>
      <c r="H23" s="7" t="s">
        <v>167</v>
      </c>
      <c r="I23" s="7" t="s">
        <v>168</v>
      </c>
      <c r="J23" s="8" t="s">
        <v>169</v>
      </c>
      <c r="K23" s="8" t="s">
        <v>398</v>
      </c>
      <c r="L23" s="7" t="s">
        <v>263</v>
      </c>
    </row>
    <row r="24" spans="1:12" ht="22.5" customHeight="1" x14ac:dyDescent="0.25">
      <c r="A24" s="4" t="s">
        <v>170</v>
      </c>
      <c r="B24" s="4" t="s">
        <v>171</v>
      </c>
      <c r="C24" s="5" t="s">
        <v>172</v>
      </c>
      <c r="D24" s="6" t="s">
        <v>334</v>
      </c>
      <c r="E24" s="6" t="s">
        <v>257</v>
      </c>
      <c r="F24" s="5" t="s">
        <v>173</v>
      </c>
      <c r="G24" s="4" t="s">
        <v>290</v>
      </c>
      <c r="H24" s="7" t="s">
        <v>174</v>
      </c>
      <c r="I24" s="7" t="s">
        <v>175</v>
      </c>
      <c r="J24" s="8" t="s">
        <v>176</v>
      </c>
      <c r="K24" s="8" t="s">
        <v>399</v>
      </c>
      <c r="L24" s="7" t="s">
        <v>263</v>
      </c>
    </row>
    <row r="25" spans="1:12" ht="22.5" customHeight="1" x14ac:dyDescent="0.25">
      <c r="A25" s="4" t="s">
        <v>177</v>
      </c>
      <c r="B25" s="4" t="s">
        <v>178</v>
      </c>
      <c r="C25" s="5" t="s">
        <v>179</v>
      </c>
      <c r="D25" s="6" t="s">
        <v>180</v>
      </c>
      <c r="E25" s="6" t="s">
        <v>257</v>
      </c>
      <c r="F25" s="5" t="s">
        <v>181</v>
      </c>
      <c r="G25" s="4" t="s">
        <v>290</v>
      </c>
      <c r="H25" s="7" t="s">
        <v>182</v>
      </c>
      <c r="I25" s="7" t="s">
        <v>183</v>
      </c>
      <c r="J25" s="8" t="s">
        <v>184</v>
      </c>
      <c r="K25" s="8" t="s">
        <v>185</v>
      </c>
      <c r="L25" s="7" t="s">
        <v>271</v>
      </c>
    </row>
    <row r="26" spans="1:12" ht="22.5" customHeight="1" x14ac:dyDescent="0.25">
      <c r="A26" s="4" t="s">
        <v>186</v>
      </c>
      <c r="B26" s="4" t="s">
        <v>187</v>
      </c>
      <c r="C26" s="5" t="s">
        <v>188</v>
      </c>
      <c r="D26" s="6" t="s">
        <v>180</v>
      </c>
      <c r="E26" s="6" t="s">
        <v>257</v>
      </c>
      <c r="F26" s="5" t="s">
        <v>189</v>
      </c>
      <c r="G26" s="4" t="s">
        <v>290</v>
      </c>
      <c r="H26" s="7" t="s">
        <v>190</v>
      </c>
      <c r="I26" s="7" t="s">
        <v>134</v>
      </c>
      <c r="J26" s="8" t="s">
        <v>191</v>
      </c>
      <c r="K26" s="8" t="s">
        <v>192</v>
      </c>
      <c r="L26" s="7" t="s">
        <v>271</v>
      </c>
    </row>
    <row r="27" spans="1:12" ht="22.5" customHeight="1" x14ac:dyDescent="0.25">
      <c r="A27" s="4" t="s">
        <v>193</v>
      </c>
      <c r="B27" s="4" t="s">
        <v>194</v>
      </c>
      <c r="C27" s="5" t="s">
        <v>195</v>
      </c>
      <c r="D27" s="6" t="s">
        <v>180</v>
      </c>
      <c r="E27" s="6" t="s">
        <v>257</v>
      </c>
      <c r="F27" s="5" t="s">
        <v>196</v>
      </c>
      <c r="G27" s="4" t="s">
        <v>290</v>
      </c>
      <c r="H27" s="7" t="s">
        <v>197</v>
      </c>
      <c r="I27" s="7" t="s">
        <v>198</v>
      </c>
      <c r="J27" s="8" t="s">
        <v>199</v>
      </c>
      <c r="K27" s="8" t="s">
        <v>200</v>
      </c>
      <c r="L27" s="7" t="s">
        <v>263</v>
      </c>
    </row>
    <row r="28" spans="1:12" ht="22.5" customHeight="1" x14ac:dyDescent="0.25">
      <c r="A28" s="4" t="s">
        <v>201</v>
      </c>
      <c r="B28" s="4" t="s">
        <v>202</v>
      </c>
      <c r="C28" s="5" t="s">
        <v>203</v>
      </c>
      <c r="D28" s="6" t="s">
        <v>180</v>
      </c>
      <c r="E28" s="6" t="s">
        <v>257</v>
      </c>
      <c r="F28" s="5" t="s">
        <v>204</v>
      </c>
      <c r="G28" s="4" t="s">
        <v>259</v>
      </c>
      <c r="H28" s="7" t="s">
        <v>205</v>
      </c>
      <c r="I28" s="7" t="s">
        <v>206</v>
      </c>
      <c r="J28" s="8" t="s">
        <v>207</v>
      </c>
      <c r="K28" s="8" t="s">
        <v>208</v>
      </c>
      <c r="L28" s="7" t="s">
        <v>271</v>
      </c>
    </row>
    <row r="29" spans="1:12" ht="22.5" customHeight="1" x14ac:dyDescent="0.25">
      <c r="A29" s="4" t="s">
        <v>209</v>
      </c>
      <c r="B29" s="4" t="s">
        <v>210</v>
      </c>
      <c r="C29" s="5" t="s">
        <v>211</v>
      </c>
      <c r="D29" s="6" t="s">
        <v>212</v>
      </c>
      <c r="E29" s="6" t="s">
        <v>257</v>
      </c>
      <c r="F29" s="5" t="s">
        <v>213</v>
      </c>
      <c r="G29" s="4" t="s">
        <v>290</v>
      </c>
      <c r="H29" s="7" t="s">
        <v>214</v>
      </c>
      <c r="I29" s="7" t="s">
        <v>215</v>
      </c>
      <c r="J29" s="8" t="s">
        <v>216</v>
      </c>
      <c r="K29" s="8" t="s">
        <v>217</v>
      </c>
      <c r="L29" s="7" t="s">
        <v>263</v>
      </c>
    </row>
    <row r="30" spans="1:12" ht="22.5" customHeight="1" x14ac:dyDescent="0.25">
      <c r="A30" s="4" t="s">
        <v>218</v>
      </c>
      <c r="B30" s="4" t="s">
        <v>219</v>
      </c>
      <c r="C30" s="5" t="s">
        <v>220</v>
      </c>
      <c r="D30" s="6" t="s">
        <v>212</v>
      </c>
      <c r="E30" s="6" t="s">
        <v>257</v>
      </c>
      <c r="F30" s="5" t="s">
        <v>221</v>
      </c>
      <c r="G30" s="4" t="s">
        <v>290</v>
      </c>
      <c r="H30" s="7" t="s">
        <v>222</v>
      </c>
      <c r="I30" s="7" t="s">
        <v>223</v>
      </c>
      <c r="J30" s="8" t="s">
        <v>224</v>
      </c>
      <c r="K30" s="8" t="s">
        <v>225</v>
      </c>
      <c r="L30" s="7" t="s">
        <v>263</v>
      </c>
    </row>
    <row r="31" spans="1:12" ht="22.5" customHeight="1" x14ac:dyDescent="0.25">
      <c r="A31" s="4" t="s">
        <v>226</v>
      </c>
      <c r="B31" s="4" t="s">
        <v>227</v>
      </c>
      <c r="C31" s="5" t="s">
        <v>228</v>
      </c>
      <c r="D31" s="6" t="s">
        <v>212</v>
      </c>
      <c r="E31" s="6" t="s">
        <v>257</v>
      </c>
      <c r="F31" s="5" t="s">
        <v>229</v>
      </c>
      <c r="G31" s="4" t="s">
        <v>259</v>
      </c>
      <c r="H31" s="7" t="s">
        <v>2</v>
      </c>
      <c r="I31" s="7" t="s">
        <v>3</v>
      </c>
      <c r="J31" s="8" t="s">
        <v>4</v>
      </c>
      <c r="K31" s="8" t="s">
        <v>5</v>
      </c>
      <c r="L31" s="7" t="s">
        <v>271</v>
      </c>
    </row>
    <row r="32" spans="1:12" ht="22.5" customHeight="1" x14ac:dyDescent="0.25">
      <c r="C32" s="5"/>
      <c r="E32" s="6"/>
      <c r="F32" s="5"/>
      <c r="J32" s="10"/>
    </row>
    <row r="33" spans="3:10" ht="22.5" customHeight="1" x14ac:dyDescent="0.25">
      <c r="J33" s="10"/>
    </row>
    <row r="34" spans="3:10" ht="22.5" customHeight="1" x14ac:dyDescent="0.25">
      <c r="G34" s="11"/>
      <c r="J34" s="10"/>
    </row>
    <row r="35" spans="3:10" ht="22.5" customHeight="1" x14ac:dyDescent="0.25">
      <c r="J35" s="10"/>
    </row>
    <row r="36" spans="3:10" ht="22.5" customHeight="1" x14ac:dyDescent="0.25">
      <c r="J36" s="10"/>
    </row>
    <row r="37" spans="3:10" ht="22.5" customHeight="1" x14ac:dyDescent="0.25">
      <c r="C37" s="12"/>
      <c r="D37" s="11"/>
      <c r="E37" s="11"/>
      <c r="F37" s="12"/>
      <c r="G37" s="13"/>
      <c r="H37" s="13"/>
      <c r="I37" s="13"/>
      <c r="J37" s="10"/>
    </row>
    <row r="38" spans="3:10" ht="22.5" customHeight="1" x14ac:dyDescent="0.25">
      <c r="D38" s="4"/>
      <c r="G38" s="11"/>
      <c r="J38" s="10"/>
    </row>
    <row r="39" spans="3:10" ht="22.5" customHeight="1" x14ac:dyDescent="0.25">
      <c r="J39" s="10"/>
    </row>
    <row r="41" spans="3:10" ht="22.5" customHeight="1" x14ac:dyDescent="0.25">
      <c r="J41" s="10"/>
    </row>
    <row r="42" spans="3:10" ht="22.5" customHeight="1" x14ac:dyDescent="0.25">
      <c r="J42" s="10"/>
    </row>
    <row r="43" spans="3:10" ht="22.5" customHeight="1" x14ac:dyDescent="0.25">
      <c r="J43" s="10"/>
    </row>
    <row r="44" spans="3:10" ht="22.5" customHeight="1" x14ac:dyDescent="0.25">
      <c r="J44" s="10"/>
    </row>
    <row r="45" spans="3:10" ht="22.5" customHeight="1" x14ac:dyDescent="0.25">
      <c r="J45" s="10"/>
    </row>
    <row r="46" spans="3:10" ht="22.5" customHeight="1" x14ac:dyDescent="0.25">
      <c r="J46" s="10"/>
    </row>
    <row r="47" spans="3:10" ht="22.5" customHeight="1" x14ac:dyDescent="0.25">
      <c r="J47" s="10"/>
    </row>
    <row r="48" spans="3:10" ht="22.5" customHeight="1" x14ac:dyDescent="0.25">
      <c r="J48" s="10"/>
    </row>
    <row r="49" spans="10:10" ht="22.5" customHeight="1" x14ac:dyDescent="0.25">
      <c r="J49" s="10"/>
    </row>
    <row r="50" spans="10:10" ht="22.5" customHeight="1" x14ac:dyDescent="0.25">
      <c r="J50" s="10"/>
    </row>
    <row r="51" spans="10:10" ht="22.5" customHeight="1" x14ac:dyDescent="0.25">
      <c r="J51" s="10"/>
    </row>
    <row r="52" spans="10:10" ht="22.5" customHeight="1" x14ac:dyDescent="0.25">
      <c r="J52" s="10"/>
    </row>
    <row r="53" spans="10:10" ht="22.5" customHeight="1" x14ac:dyDescent="0.25">
      <c r="J53" s="10"/>
    </row>
    <row r="54" spans="10:10" ht="22.5" customHeight="1" x14ac:dyDescent="0.25">
      <c r="J54" s="10"/>
    </row>
    <row r="55" spans="10:10" ht="22.5" customHeight="1" x14ac:dyDescent="0.25">
      <c r="J55" s="10"/>
    </row>
    <row r="56" spans="10:10" ht="22.5" customHeight="1" x14ac:dyDescent="0.25">
      <c r="J56" s="10"/>
    </row>
    <row r="57" spans="10:10" ht="22.5" customHeight="1" x14ac:dyDescent="0.25">
      <c r="J57" s="10"/>
    </row>
    <row r="58" spans="10:10" ht="22.5" customHeight="1" x14ac:dyDescent="0.25">
      <c r="J58" s="10"/>
    </row>
    <row r="59" spans="10:10" ht="22.5" customHeight="1" x14ac:dyDescent="0.25">
      <c r="J59" s="10"/>
    </row>
    <row r="60" spans="10:10" ht="22.5" customHeight="1" x14ac:dyDescent="0.25">
      <c r="J60" s="10"/>
    </row>
    <row r="61" spans="10:10" ht="22.5" customHeight="1" x14ac:dyDescent="0.25">
      <c r="J61" s="10"/>
    </row>
    <row r="62" spans="10:10" ht="22.5" customHeight="1" x14ac:dyDescent="0.25">
      <c r="J62" s="10"/>
    </row>
    <row r="63" spans="10:10" ht="22.5" customHeight="1" x14ac:dyDescent="0.25">
      <c r="J63" s="10"/>
    </row>
    <row r="64" spans="10:10" ht="22.5" customHeight="1" x14ac:dyDescent="0.25">
      <c r="J64" s="10"/>
    </row>
    <row r="65" spans="10:10" ht="22.5" customHeight="1" x14ac:dyDescent="0.25">
      <c r="J65" s="10"/>
    </row>
    <row r="66" spans="10:10" ht="22.5" customHeight="1" x14ac:dyDescent="0.25">
      <c r="J66" s="10"/>
    </row>
    <row r="67" spans="10:10" ht="22.5" customHeight="1" x14ac:dyDescent="0.25">
      <c r="J67" s="10"/>
    </row>
    <row r="68" spans="10:10" ht="22.5" customHeight="1" x14ac:dyDescent="0.25">
      <c r="J68" s="10"/>
    </row>
  </sheetData>
  <sortState xmlns:xlrd2="http://schemas.microsoft.com/office/spreadsheetml/2017/richdata2" ref="A2:L31">
    <sortCondition ref="A5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3"/>
  <sheetViews>
    <sheetView workbookViewId="0">
      <pane ySplit="1" topLeftCell="A2" activePane="bottomLeft" state="frozen"/>
      <selection pane="bottomLeft" activeCell="D7" sqref="D7"/>
    </sheetView>
  </sheetViews>
  <sheetFormatPr baseColWidth="10" defaultColWidth="14.88671875" defaultRowHeight="18.75" customHeight="1" x14ac:dyDescent="0.25"/>
  <cols>
    <col min="1" max="1" width="13.33203125" style="16" customWidth="1"/>
    <col min="2" max="2" width="35.33203125" style="25" customWidth="1"/>
    <col min="3" max="3" width="20" style="15" customWidth="1"/>
    <col min="4" max="4" width="18.88671875" style="25" customWidth="1"/>
    <col min="5" max="5" width="12.6640625" style="16" customWidth="1"/>
    <col min="6" max="6" width="9" style="16" customWidth="1"/>
    <col min="7" max="16384" width="14.88671875" style="15"/>
  </cols>
  <sheetData>
    <row r="1" spans="1:6" s="14" customFormat="1" ht="31.5" customHeight="1" x14ac:dyDescent="0.25">
      <c r="A1" s="76" t="s">
        <v>6</v>
      </c>
      <c r="B1" s="77" t="s">
        <v>249</v>
      </c>
      <c r="C1" s="76" t="s">
        <v>9</v>
      </c>
      <c r="D1" s="77" t="s">
        <v>352</v>
      </c>
      <c r="E1" s="78" t="s">
        <v>7</v>
      </c>
      <c r="F1" s="79" t="s">
        <v>8</v>
      </c>
    </row>
    <row r="2" spans="1:6" ht="18.75" customHeight="1" x14ac:dyDescent="0.25">
      <c r="A2" s="20">
        <v>100</v>
      </c>
      <c r="B2" s="24" t="s">
        <v>12</v>
      </c>
      <c r="C2" s="22">
        <v>27</v>
      </c>
      <c r="D2" s="26" t="s">
        <v>10</v>
      </c>
      <c r="E2" s="23">
        <v>1</v>
      </c>
      <c r="F2" s="21" t="s">
        <v>11</v>
      </c>
    </row>
    <row r="3" spans="1:6" ht="18.75" customHeight="1" x14ac:dyDescent="0.25">
      <c r="A3" s="20">
        <v>102</v>
      </c>
      <c r="B3" s="24" t="s">
        <v>353</v>
      </c>
      <c r="C3" s="22">
        <v>18</v>
      </c>
      <c r="D3" s="26" t="s">
        <v>16</v>
      </c>
      <c r="E3" s="23">
        <v>13</v>
      </c>
      <c r="F3" s="21" t="s">
        <v>11</v>
      </c>
    </row>
    <row r="4" spans="1:6" ht="18.75" customHeight="1" x14ac:dyDescent="0.25">
      <c r="A4" s="20">
        <v>106</v>
      </c>
      <c r="B4" s="24" t="s">
        <v>13</v>
      </c>
      <c r="C4" s="22">
        <v>37</v>
      </c>
      <c r="D4" s="26" t="s">
        <v>10</v>
      </c>
      <c r="E4" s="23">
        <v>13</v>
      </c>
      <c r="F4" s="21" t="s">
        <v>11</v>
      </c>
    </row>
    <row r="5" spans="1:6" ht="18.75" customHeight="1" x14ac:dyDescent="0.25">
      <c r="A5" s="20">
        <v>107</v>
      </c>
      <c r="B5" s="24" t="s">
        <v>15</v>
      </c>
      <c r="C5" s="22">
        <v>21</v>
      </c>
      <c r="D5" s="26" t="s">
        <v>14</v>
      </c>
      <c r="E5" s="23">
        <v>13</v>
      </c>
      <c r="F5" s="21" t="s">
        <v>11</v>
      </c>
    </row>
    <row r="6" spans="1:6" ht="18.75" customHeight="1" x14ac:dyDescent="0.25">
      <c r="A6" s="20">
        <v>115</v>
      </c>
      <c r="B6" s="24" t="s">
        <v>17</v>
      </c>
      <c r="C6" s="22">
        <v>30</v>
      </c>
      <c r="D6" s="26" t="s">
        <v>16</v>
      </c>
      <c r="E6" s="23">
        <v>13</v>
      </c>
      <c r="F6" s="21" t="s">
        <v>11</v>
      </c>
    </row>
    <row r="7" spans="1:6" ht="18.75" customHeight="1" x14ac:dyDescent="0.25">
      <c r="A7" s="20">
        <v>116</v>
      </c>
      <c r="B7" s="24" t="s">
        <v>18</v>
      </c>
      <c r="C7" s="22">
        <v>36</v>
      </c>
      <c r="D7" s="26" t="s">
        <v>14</v>
      </c>
      <c r="E7" s="23">
        <v>1</v>
      </c>
      <c r="F7" s="21" t="s">
        <v>11</v>
      </c>
    </row>
    <row r="8" spans="1:6" ht="18.75" customHeight="1" x14ac:dyDescent="0.25">
      <c r="A8" s="20">
        <v>118</v>
      </c>
      <c r="B8" s="24" t="s">
        <v>19</v>
      </c>
      <c r="C8" s="22">
        <v>34</v>
      </c>
      <c r="D8" s="26" t="s">
        <v>10</v>
      </c>
      <c r="E8" s="23">
        <v>1</v>
      </c>
      <c r="F8" s="21" t="s">
        <v>11</v>
      </c>
    </row>
    <row r="9" spans="1:6" ht="18.75" customHeight="1" x14ac:dyDescent="0.25">
      <c r="A9" s="20">
        <v>122</v>
      </c>
      <c r="B9" s="24" t="s">
        <v>21</v>
      </c>
      <c r="C9" s="22">
        <v>29</v>
      </c>
      <c r="D9" s="26" t="s">
        <v>20</v>
      </c>
      <c r="E9" s="23">
        <v>16</v>
      </c>
      <c r="F9" s="21" t="s">
        <v>11</v>
      </c>
    </row>
    <row r="10" spans="1:6" ht="18.75" customHeight="1" x14ac:dyDescent="0.25">
      <c r="A10" s="20">
        <v>123</v>
      </c>
      <c r="B10" s="24" t="s">
        <v>22</v>
      </c>
      <c r="C10" s="22">
        <v>18</v>
      </c>
      <c r="D10" s="26" t="s">
        <v>16</v>
      </c>
      <c r="E10" s="23">
        <v>13</v>
      </c>
      <c r="F10" s="21" t="s">
        <v>11</v>
      </c>
    </row>
    <row r="11" spans="1:6" ht="18.75" customHeight="1" x14ac:dyDescent="0.25">
      <c r="A11" s="20">
        <v>124</v>
      </c>
      <c r="B11" s="24" t="s">
        <v>23</v>
      </c>
      <c r="C11" s="22">
        <v>26</v>
      </c>
      <c r="D11" s="26" t="s">
        <v>14</v>
      </c>
      <c r="E11" s="23">
        <v>13</v>
      </c>
      <c r="F11" s="21" t="s">
        <v>11</v>
      </c>
    </row>
    <row r="12" spans="1:6" ht="18.75" customHeight="1" x14ac:dyDescent="0.25">
      <c r="A12" s="20">
        <v>129</v>
      </c>
      <c r="B12" s="24" t="s">
        <v>24</v>
      </c>
      <c r="C12" s="22">
        <v>26</v>
      </c>
      <c r="D12" s="26" t="s">
        <v>14</v>
      </c>
      <c r="E12" s="23">
        <v>1</v>
      </c>
      <c r="F12" s="21" t="s">
        <v>11</v>
      </c>
    </row>
    <row r="13" spans="1:6" ht="18.75" customHeight="1" x14ac:dyDescent="0.25">
      <c r="A13" s="20">
        <v>132</v>
      </c>
      <c r="B13" s="24" t="s">
        <v>25</v>
      </c>
      <c r="C13" s="22">
        <v>31</v>
      </c>
      <c r="D13" s="26" t="s">
        <v>14</v>
      </c>
      <c r="E13" s="23">
        <v>13</v>
      </c>
      <c r="F13" s="21" t="s">
        <v>11</v>
      </c>
    </row>
    <row r="14" spans="1:6" ht="18.75" customHeight="1" x14ac:dyDescent="0.25">
      <c r="A14" s="20">
        <v>134</v>
      </c>
      <c r="B14" s="24" t="s">
        <v>26</v>
      </c>
      <c r="C14" s="22">
        <v>17</v>
      </c>
      <c r="D14" s="26" t="s">
        <v>14</v>
      </c>
      <c r="E14" s="23">
        <v>13</v>
      </c>
      <c r="F14" s="21" t="s">
        <v>11</v>
      </c>
    </row>
    <row r="15" spans="1:6" ht="18.75" customHeight="1" x14ac:dyDescent="0.25">
      <c r="A15" s="20">
        <v>136</v>
      </c>
      <c r="B15" s="24" t="s">
        <v>27</v>
      </c>
      <c r="C15" s="22">
        <v>31</v>
      </c>
      <c r="D15" s="26" t="s">
        <v>14</v>
      </c>
      <c r="E15" s="23">
        <v>13</v>
      </c>
      <c r="F15" s="21" t="s">
        <v>11</v>
      </c>
    </row>
    <row r="16" spans="1:6" ht="18.75" customHeight="1" x14ac:dyDescent="0.25">
      <c r="A16" s="20">
        <v>137</v>
      </c>
      <c r="B16" s="24" t="s">
        <v>29</v>
      </c>
      <c r="C16" s="22">
        <v>27</v>
      </c>
      <c r="D16" s="26" t="s">
        <v>28</v>
      </c>
      <c r="E16" s="23">
        <v>1</v>
      </c>
      <c r="F16" s="21" t="s">
        <v>11</v>
      </c>
    </row>
    <row r="17" spans="1:6" ht="18.75" customHeight="1" x14ac:dyDescent="0.25">
      <c r="A17" s="20">
        <v>143</v>
      </c>
      <c r="B17" s="24" t="s">
        <v>30</v>
      </c>
      <c r="C17" s="22">
        <v>19</v>
      </c>
      <c r="D17" s="26" t="s">
        <v>16</v>
      </c>
      <c r="E17" s="23">
        <v>13</v>
      </c>
      <c r="F17" s="21" t="s">
        <v>11</v>
      </c>
    </row>
    <row r="18" spans="1:6" ht="18.75" customHeight="1" x14ac:dyDescent="0.25">
      <c r="A18" s="20">
        <v>145</v>
      </c>
      <c r="B18" s="24" t="s">
        <v>32</v>
      </c>
      <c r="C18" s="22">
        <v>36</v>
      </c>
      <c r="D18" s="26" t="s">
        <v>20</v>
      </c>
      <c r="E18" s="23">
        <v>16</v>
      </c>
      <c r="F18" s="21" t="s">
        <v>31</v>
      </c>
    </row>
    <row r="19" spans="1:6" ht="18.75" customHeight="1" x14ac:dyDescent="0.25">
      <c r="A19" s="20">
        <v>152</v>
      </c>
      <c r="B19" s="24" t="s">
        <v>33</v>
      </c>
      <c r="C19" s="22">
        <v>18</v>
      </c>
      <c r="D19" s="26" t="s">
        <v>16</v>
      </c>
      <c r="E19" s="23">
        <v>13</v>
      </c>
      <c r="F19" s="21" t="s">
        <v>11</v>
      </c>
    </row>
    <row r="20" spans="1:6" ht="18.75" customHeight="1" x14ac:dyDescent="0.25">
      <c r="A20" s="20">
        <v>157</v>
      </c>
      <c r="B20" s="24" t="s">
        <v>34</v>
      </c>
      <c r="C20" s="22">
        <v>26</v>
      </c>
      <c r="D20" s="26" t="s">
        <v>20</v>
      </c>
      <c r="E20" s="23">
        <v>13</v>
      </c>
      <c r="F20" s="21" t="s">
        <v>11</v>
      </c>
    </row>
    <row r="21" spans="1:6" ht="18.75" customHeight="1" x14ac:dyDescent="0.25">
      <c r="A21" s="20">
        <v>158</v>
      </c>
      <c r="B21" s="24" t="s">
        <v>35</v>
      </c>
      <c r="C21" s="22">
        <v>17</v>
      </c>
      <c r="D21" s="26" t="s">
        <v>28</v>
      </c>
      <c r="E21" s="23">
        <v>1</v>
      </c>
      <c r="F21" s="21" t="s">
        <v>11</v>
      </c>
    </row>
    <row r="22" spans="1:6" ht="18.75" customHeight="1" x14ac:dyDescent="0.25">
      <c r="A22" s="20">
        <v>159</v>
      </c>
      <c r="B22" s="24" t="s">
        <v>36</v>
      </c>
      <c r="C22" s="22">
        <v>31</v>
      </c>
      <c r="D22" s="26" t="s">
        <v>16</v>
      </c>
      <c r="E22" s="23">
        <v>1</v>
      </c>
      <c r="F22" s="21" t="s">
        <v>31</v>
      </c>
    </row>
    <row r="23" spans="1:6" ht="18.75" customHeight="1" x14ac:dyDescent="0.25">
      <c r="A23" s="20">
        <v>161</v>
      </c>
      <c r="B23" s="24" t="s">
        <v>37</v>
      </c>
      <c r="C23" s="22">
        <v>25</v>
      </c>
      <c r="D23" s="26" t="s">
        <v>16</v>
      </c>
      <c r="E23" s="23">
        <v>1</v>
      </c>
      <c r="F23" s="21" t="s">
        <v>11</v>
      </c>
    </row>
    <row r="24" spans="1:6" ht="18.75" customHeight="1" x14ac:dyDescent="0.25">
      <c r="A24" s="20">
        <v>162</v>
      </c>
      <c r="B24" s="24" t="s">
        <v>38</v>
      </c>
      <c r="C24" s="22">
        <v>11</v>
      </c>
      <c r="D24" s="26" t="s">
        <v>16</v>
      </c>
      <c r="E24" s="23">
        <v>13</v>
      </c>
      <c r="F24" s="21" t="s">
        <v>31</v>
      </c>
    </row>
    <row r="25" spans="1:6" ht="18.75" customHeight="1" x14ac:dyDescent="0.25">
      <c r="A25" s="20">
        <v>163</v>
      </c>
      <c r="B25" s="24" t="s">
        <v>354</v>
      </c>
      <c r="C25" s="22">
        <v>14.5</v>
      </c>
      <c r="D25" s="26" t="s">
        <v>16</v>
      </c>
      <c r="E25" s="23">
        <v>13</v>
      </c>
      <c r="F25" s="21" t="s">
        <v>11</v>
      </c>
    </row>
    <row r="26" spans="1:6" ht="18.75" customHeight="1" x14ac:dyDescent="0.25">
      <c r="A26" s="20">
        <v>164</v>
      </c>
      <c r="B26" s="24" t="s">
        <v>355</v>
      </c>
      <c r="C26" s="22">
        <v>23</v>
      </c>
      <c r="D26" s="26" t="s">
        <v>14</v>
      </c>
      <c r="E26" s="23">
        <v>13</v>
      </c>
      <c r="F26" s="21" t="s">
        <v>11</v>
      </c>
    </row>
    <row r="27" spans="1:6" ht="18.75" customHeight="1" x14ac:dyDescent="0.25">
      <c r="A27" s="20">
        <v>165</v>
      </c>
      <c r="B27" s="24" t="s">
        <v>356</v>
      </c>
      <c r="C27" s="22">
        <v>21</v>
      </c>
      <c r="D27" s="26" t="s">
        <v>16</v>
      </c>
      <c r="E27" s="23">
        <v>13</v>
      </c>
      <c r="F27" s="21" t="s">
        <v>11</v>
      </c>
    </row>
    <row r="28" spans="1:6" ht="18.75" customHeight="1" x14ac:dyDescent="0.25">
      <c r="A28" s="20">
        <v>166</v>
      </c>
      <c r="B28" s="24" t="s">
        <v>357</v>
      </c>
      <c r="C28" s="22">
        <v>21.5</v>
      </c>
      <c r="D28" s="26" t="s">
        <v>14</v>
      </c>
      <c r="E28" s="23">
        <v>13</v>
      </c>
      <c r="F28" s="21" t="s">
        <v>11</v>
      </c>
    </row>
    <row r="29" spans="1:6" ht="18.75" customHeight="1" x14ac:dyDescent="0.25">
      <c r="A29" s="20">
        <v>167</v>
      </c>
      <c r="B29" s="24" t="s">
        <v>358</v>
      </c>
      <c r="C29" s="22">
        <v>17.5</v>
      </c>
      <c r="D29" s="26" t="s">
        <v>10</v>
      </c>
      <c r="E29" s="23">
        <v>1</v>
      </c>
      <c r="F29" s="21" t="s">
        <v>11</v>
      </c>
    </row>
    <row r="30" spans="1:6" ht="18.75" customHeight="1" x14ac:dyDescent="0.25">
      <c r="A30" s="20">
        <v>177</v>
      </c>
      <c r="B30" s="24" t="s">
        <v>359</v>
      </c>
      <c r="C30" s="22">
        <v>34</v>
      </c>
      <c r="D30" s="26" t="s">
        <v>28</v>
      </c>
      <c r="E30" s="23">
        <v>1</v>
      </c>
      <c r="F30" s="21" t="s">
        <v>11</v>
      </c>
    </row>
    <row r="31" spans="1:6" ht="18.75" customHeight="1" x14ac:dyDescent="0.25">
      <c r="A31" s="20">
        <v>199</v>
      </c>
      <c r="B31" s="24" t="s">
        <v>39</v>
      </c>
      <c r="C31" s="22">
        <v>34</v>
      </c>
      <c r="D31" s="26" t="s">
        <v>28</v>
      </c>
      <c r="E31" s="23">
        <v>1</v>
      </c>
      <c r="F31" s="21" t="s">
        <v>31</v>
      </c>
    </row>
    <row r="32" spans="1:6" ht="18.75" customHeight="1" x14ac:dyDescent="0.25">
      <c r="A32" s="20">
        <v>212</v>
      </c>
      <c r="B32" s="24" t="s">
        <v>40</v>
      </c>
      <c r="C32" s="22">
        <v>35</v>
      </c>
      <c r="D32" s="26" t="s">
        <v>28</v>
      </c>
      <c r="E32" s="23">
        <v>1</v>
      </c>
      <c r="F32" s="21" t="s">
        <v>11</v>
      </c>
    </row>
    <row r="33" spans="1:6" ht="18.75" customHeight="1" x14ac:dyDescent="0.25">
      <c r="A33" s="20">
        <v>213</v>
      </c>
      <c r="B33" s="24" t="s">
        <v>360</v>
      </c>
      <c r="C33" s="22">
        <v>32</v>
      </c>
      <c r="D33" s="26" t="s">
        <v>16</v>
      </c>
      <c r="E33" s="23">
        <v>13</v>
      </c>
      <c r="F33" s="21" t="s">
        <v>11</v>
      </c>
    </row>
    <row r="34" spans="1:6" ht="18.75" customHeight="1" x14ac:dyDescent="0.25">
      <c r="A34" s="20">
        <v>214</v>
      </c>
      <c r="B34" s="24" t="s">
        <v>361</v>
      </c>
      <c r="C34" s="22">
        <v>35</v>
      </c>
      <c r="D34" s="26" t="s">
        <v>28</v>
      </c>
      <c r="E34" s="23">
        <v>1</v>
      </c>
      <c r="F34" s="21" t="s">
        <v>11</v>
      </c>
    </row>
    <row r="35" spans="1:6" ht="18.75" customHeight="1" x14ac:dyDescent="0.25">
      <c r="A35" s="20">
        <v>215</v>
      </c>
      <c r="B35" s="24" t="s">
        <v>362</v>
      </c>
      <c r="C35" s="22">
        <v>32</v>
      </c>
      <c r="D35" s="26" t="s">
        <v>16</v>
      </c>
      <c r="E35" s="23">
        <v>16</v>
      </c>
      <c r="F35" s="21" t="s">
        <v>11</v>
      </c>
    </row>
    <row r="36" spans="1:6" ht="18.75" customHeight="1" x14ac:dyDescent="0.25">
      <c r="A36" s="20">
        <v>216</v>
      </c>
      <c r="B36" s="24" t="s">
        <v>363</v>
      </c>
      <c r="C36" s="22">
        <v>28.5</v>
      </c>
      <c r="D36" s="26" t="s">
        <v>16</v>
      </c>
      <c r="E36" s="23">
        <v>13</v>
      </c>
      <c r="F36" s="21" t="s">
        <v>31</v>
      </c>
    </row>
    <row r="37" spans="1:6" ht="18.75" customHeight="1" x14ac:dyDescent="0.25">
      <c r="A37" s="20">
        <v>217</v>
      </c>
      <c r="B37" s="24" t="s">
        <v>364</v>
      </c>
      <c r="C37" s="22">
        <v>30</v>
      </c>
      <c r="D37" s="26" t="s">
        <v>28</v>
      </c>
      <c r="E37" s="23">
        <v>1</v>
      </c>
      <c r="F37" s="21" t="s">
        <v>11</v>
      </c>
    </row>
    <row r="38" spans="1:6" ht="18.75" customHeight="1" x14ac:dyDescent="0.25">
      <c r="A38" s="20">
        <v>218</v>
      </c>
      <c r="B38" s="24" t="s">
        <v>365</v>
      </c>
      <c r="C38" s="22">
        <v>31.5</v>
      </c>
      <c r="D38" s="26" t="s">
        <v>28</v>
      </c>
      <c r="E38" s="23">
        <v>1</v>
      </c>
      <c r="F38" s="21" t="s">
        <v>11</v>
      </c>
    </row>
    <row r="39" spans="1:6" ht="18.75" customHeight="1" x14ac:dyDescent="0.25">
      <c r="A39" s="20">
        <v>219</v>
      </c>
      <c r="B39" s="24" t="s">
        <v>366</v>
      </c>
      <c r="C39" s="22">
        <v>29.5</v>
      </c>
      <c r="D39" s="26" t="s">
        <v>16</v>
      </c>
      <c r="E39" s="23">
        <v>1</v>
      </c>
      <c r="F39" s="21" t="s">
        <v>11</v>
      </c>
    </row>
    <row r="40" spans="1:6" ht="18.75" customHeight="1" x14ac:dyDescent="0.25">
      <c r="A40" s="20">
        <v>220</v>
      </c>
      <c r="B40" s="24" t="s">
        <v>367</v>
      </c>
      <c r="C40" s="22">
        <v>27.5</v>
      </c>
      <c r="D40" s="26" t="s">
        <v>28</v>
      </c>
      <c r="E40" s="23">
        <v>1</v>
      </c>
      <c r="F40" s="21" t="s">
        <v>11</v>
      </c>
    </row>
    <row r="41" spans="1:6" ht="18.75" customHeight="1" x14ac:dyDescent="0.25">
      <c r="A41" s="20">
        <v>230</v>
      </c>
      <c r="B41" s="24" t="s">
        <v>368</v>
      </c>
      <c r="C41" s="22">
        <v>31</v>
      </c>
      <c r="D41" s="26" t="s">
        <v>10</v>
      </c>
      <c r="E41" s="23">
        <v>1</v>
      </c>
      <c r="F41" s="21" t="s">
        <v>11</v>
      </c>
    </row>
    <row r="42" spans="1:6" ht="18.75" customHeight="1" x14ac:dyDescent="0.25">
      <c r="A42" s="20">
        <v>234</v>
      </c>
      <c r="B42" s="24" t="s">
        <v>41</v>
      </c>
      <c r="C42" s="22">
        <v>31</v>
      </c>
      <c r="D42" s="26" t="s">
        <v>16</v>
      </c>
      <c r="E42" s="23">
        <v>16</v>
      </c>
      <c r="F42" s="21" t="s">
        <v>11</v>
      </c>
    </row>
    <row r="43" spans="1:6" ht="18.75" customHeight="1" x14ac:dyDescent="0.25">
      <c r="A43" s="20">
        <v>256</v>
      </c>
      <c r="B43" s="24" t="s">
        <v>42</v>
      </c>
      <c r="C43" s="22">
        <v>27</v>
      </c>
      <c r="D43" s="26" t="s">
        <v>14</v>
      </c>
      <c r="E43" s="23">
        <v>13</v>
      </c>
      <c r="F43" s="21" t="s">
        <v>31</v>
      </c>
    </row>
    <row r="44" spans="1:6" ht="18.75" customHeight="1" x14ac:dyDescent="0.25">
      <c r="A44" s="20">
        <v>260</v>
      </c>
      <c r="B44" s="24" t="s">
        <v>43</v>
      </c>
      <c r="C44" s="22">
        <v>28</v>
      </c>
      <c r="D44" s="26" t="s">
        <v>14</v>
      </c>
      <c r="E44" s="23">
        <v>13</v>
      </c>
      <c r="F44" s="21" t="s">
        <v>11</v>
      </c>
    </row>
    <row r="45" spans="1:6" ht="18.75" customHeight="1" x14ac:dyDescent="0.25">
      <c r="A45" s="20">
        <v>262</v>
      </c>
      <c r="B45" s="24" t="s">
        <v>44</v>
      </c>
      <c r="C45" s="22">
        <v>19</v>
      </c>
      <c r="D45" s="26" t="s">
        <v>14</v>
      </c>
      <c r="E45" s="23">
        <v>13</v>
      </c>
      <c r="F45" s="21" t="s">
        <v>11</v>
      </c>
    </row>
    <row r="46" spans="1:6" ht="18.75" customHeight="1" x14ac:dyDescent="0.25">
      <c r="A46" s="20">
        <v>264</v>
      </c>
      <c r="B46" s="24" t="s">
        <v>45</v>
      </c>
      <c r="C46" s="22">
        <v>36</v>
      </c>
      <c r="D46" s="26" t="s">
        <v>14</v>
      </c>
      <c r="E46" s="23">
        <v>13</v>
      </c>
      <c r="F46" s="21" t="s">
        <v>11</v>
      </c>
    </row>
    <row r="47" spans="1:6" ht="18.75" customHeight="1" x14ac:dyDescent="0.25">
      <c r="A47" s="20">
        <v>268</v>
      </c>
      <c r="B47" s="24" t="s">
        <v>46</v>
      </c>
      <c r="C47" s="22">
        <v>18</v>
      </c>
      <c r="D47" s="26" t="s">
        <v>14</v>
      </c>
      <c r="E47" s="23">
        <v>13</v>
      </c>
      <c r="F47" s="21" t="s">
        <v>31</v>
      </c>
    </row>
    <row r="48" spans="1:6" ht="18.75" customHeight="1" x14ac:dyDescent="0.25">
      <c r="A48" s="20">
        <v>272</v>
      </c>
      <c r="B48" s="24" t="s">
        <v>47</v>
      </c>
      <c r="C48" s="22">
        <v>37</v>
      </c>
      <c r="D48" s="26" t="s">
        <v>14</v>
      </c>
      <c r="E48" s="23">
        <v>13</v>
      </c>
      <c r="F48" s="21" t="s">
        <v>11</v>
      </c>
    </row>
    <row r="49" spans="1:6" ht="18.75" customHeight="1" x14ac:dyDescent="0.25">
      <c r="A49" s="20">
        <v>276</v>
      </c>
      <c r="B49" s="24" t="s">
        <v>48</v>
      </c>
      <c r="C49" s="22">
        <v>22</v>
      </c>
      <c r="D49" s="26" t="s">
        <v>14</v>
      </c>
      <c r="E49" s="23">
        <v>13</v>
      </c>
      <c r="F49" s="21" t="s">
        <v>31</v>
      </c>
    </row>
    <row r="50" spans="1:6" ht="18.75" customHeight="1" x14ac:dyDescent="0.25">
      <c r="A50" s="20">
        <v>280</v>
      </c>
      <c r="B50" s="24" t="s">
        <v>50</v>
      </c>
      <c r="C50" s="22">
        <v>29</v>
      </c>
      <c r="D50" s="26" t="s">
        <v>49</v>
      </c>
      <c r="E50" s="23">
        <v>1</v>
      </c>
      <c r="F50" s="21" t="s">
        <v>11</v>
      </c>
    </row>
    <row r="51" spans="1:6" ht="18.75" customHeight="1" x14ac:dyDescent="0.25">
      <c r="A51" s="20">
        <v>284</v>
      </c>
      <c r="B51" s="24" t="s">
        <v>51</v>
      </c>
      <c r="C51" s="22">
        <v>24</v>
      </c>
      <c r="D51" s="26" t="s">
        <v>28</v>
      </c>
      <c r="E51" s="23">
        <v>1</v>
      </c>
      <c r="F51" s="21" t="s">
        <v>11</v>
      </c>
    </row>
    <row r="52" spans="1:6" ht="18.75" customHeight="1" x14ac:dyDescent="0.25">
      <c r="A52" s="20">
        <v>286</v>
      </c>
      <c r="B52" s="24" t="s">
        <v>52</v>
      </c>
      <c r="C52" s="22">
        <v>39</v>
      </c>
      <c r="D52" s="26" t="s">
        <v>28</v>
      </c>
      <c r="E52" s="23">
        <v>1</v>
      </c>
      <c r="F52" s="21" t="s">
        <v>11</v>
      </c>
    </row>
    <row r="53" spans="1:6" ht="18.75" customHeight="1" x14ac:dyDescent="0.25">
      <c r="A53" s="20">
        <v>288</v>
      </c>
      <c r="B53" s="24" t="s">
        <v>53</v>
      </c>
      <c r="C53" s="22">
        <v>21</v>
      </c>
      <c r="D53" s="26" t="s">
        <v>16</v>
      </c>
      <c r="E53" s="23">
        <v>13</v>
      </c>
      <c r="F53" s="21" t="s">
        <v>11</v>
      </c>
    </row>
    <row r="54" spans="1:6" ht="18.75" customHeight="1" x14ac:dyDescent="0.25">
      <c r="A54" s="20">
        <v>292</v>
      </c>
      <c r="B54" s="24" t="s">
        <v>54</v>
      </c>
      <c r="C54" s="22">
        <v>31</v>
      </c>
      <c r="D54" s="26" t="s">
        <v>16</v>
      </c>
      <c r="E54" s="23">
        <v>13</v>
      </c>
      <c r="F54" s="21" t="s">
        <v>11</v>
      </c>
    </row>
    <row r="55" spans="1:6" ht="18.75" customHeight="1" x14ac:dyDescent="0.25">
      <c r="A55" s="20">
        <v>296</v>
      </c>
      <c r="B55" s="24" t="s">
        <v>55</v>
      </c>
      <c r="C55" s="22">
        <v>25</v>
      </c>
      <c r="D55" s="26" t="s">
        <v>16</v>
      </c>
      <c r="E55" s="23">
        <v>13</v>
      </c>
      <c r="F55" s="21" t="s">
        <v>11</v>
      </c>
    </row>
    <row r="56" spans="1:6" ht="18.75" customHeight="1" x14ac:dyDescent="0.25">
      <c r="A56" s="20">
        <v>300</v>
      </c>
      <c r="B56" s="24" t="s">
        <v>56</v>
      </c>
      <c r="C56" s="22">
        <v>33</v>
      </c>
      <c r="D56" s="26" t="s">
        <v>16</v>
      </c>
      <c r="E56" s="23">
        <v>13</v>
      </c>
      <c r="F56" s="21" t="s">
        <v>11</v>
      </c>
    </row>
    <row r="57" spans="1:6" ht="18.75" customHeight="1" x14ac:dyDescent="0.25">
      <c r="A57" s="20">
        <v>301</v>
      </c>
      <c r="B57" s="24" t="s">
        <v>57</v>
      </c>
      <c r="C57" s="22">
        <v>37</v>
      </c>
      <c r="D57" s="26" t="s">
        <v>14</v>
      </c>
      <c r="E57" s="23">
        <v>13</v>
      </c>
      <c r="F57" s="21" t="s">
        <v>31</v>
      </c>
    </row>
    <row r="58" spans="1:6" ht="18.75" customHeight="1" x14ac:dyDescent="0.25">
      <c r="A58" s="20">
        <v>304</v>
      </c>
      <c r="B58" s="24" t="s">
        <v>58</v>
      </c>
      <c r="C58" s="22">
        <v>25</v>
      </c>
      <c r="D58" s="26" t="s">
        <v>16</v>
      </c>
      <c r="E58" s="23">
        <v>13</v>
      </c>
      <c r="F58" s="21" t="s">
        <v>11</v>
      </c>
    </row>
    <row r="59" spans="1:6" ht="18.75" customHeight="1" x14ac:dyDescent="0.25">
      <c r="A59" s="20">
        <v>308</v>
      </c>
      <c r="B59" s="24" t="s">
        <v>59</v>
      </c>
      <c r="C59" s="22">
        <v>34</v>
      </c>
      <c r="D59" s="26" t="s">
        <v>16</v>
      </c>
      <c r="E59" s="23">
        <v>13</v>
      </c>
      <c r="F59" s="21" t="s">
        <v>11</v>
      </c>
    </row>
    <row r="60" spans="1:6" ht="18.75" customHeight="1" x14ac:dyDescent="0.25">
      <c r="A60" s="20">
        <v>312</v>
      </c>
      <c r="B60" s="24" t="s">
        <v>60</v>
      </c>
      <c r="C60" s="22">
        <v>35</v>
      </c>
      <c r="D60" s="26" t="s">
        <v>16</v>
      </c>
      <c r="E60" s="23">
        <v>13</v>
      </c>
      <c r="F60" s="21" t="s">
        <v>11</v>
      </c>
    </row>
    <row r="61" spans="1:6" ht="18.75" customHeight="1" x14ac:dyDescent="0.25">
      <c r="A61" s="20">
        <v>314</v>
      </c>
      <c r="B61" s="24" t="s">
        <v>61</v>
      </c>
      <c r="C61" s="22">
        <v>34</v>
      </c>
      <c r="D61" s="26" t="s">
        <v>16</v>
      </c>
      <c r="E61" s="23">
        <v>13</v>
      </c>
      <c r="F61" s="21" t="s">
        <v>11</v>
      </c>
    </row>
    <row r="62" spans="1:6" ht="18.75" customHeight="1" x14ac:dyDescent="0.25">
      <c r="A62" s="20">
        <v>316</v>
      </c>
      <c r="B62" s="24" t="s">
        <v>62</v>
      </c>
      <c r="C62" s="22">
        <v>31</v>
      </c>
      <c r="D62" s="26" t="s">
        <v>16</v>
      </c>
      <c r="E62" s="23">
        <v>13</v>
      </c>
      <c r="F62" s="21" t="s">
        <v>31</v>
      </c>
    </row>
    <row r="63" spans="1:6" ht="18.75" customHeight="1" x14ac:dyDescent="0.25">
      <c r="A63" s="20">
        <v>320</v>
      </c>
      <c r="B63" s="24" t="s">
        <v>63</v>
      </c>
      <c r="C63" s="22">
        <v>28</v>
      </c>
      <c r="D63" s="26" t="s">
        <v>20</v>
      </c>
      <c r="E63" s="23">
        <v>16</v>
      </c>
      <c r="F63" s="21" t="s">
        <v>11</v>
      </c>
    </row>
    <row r="64" spans="1:6" ht="18.75" customHeight="1" x14ac:dyDescent="0.25">
      <c r="A64" s="20">
        <v>324</v>
      </c>
      <c r="B64" s="24" t="s">
        <v>64</v>
      </c>
      <c r="C64" s="22">
        <v>24</v>
      </c>
      <c r="D64" s="26" t="s">
        <v>20</v>
      </c>
      <c r="E64" s="23">
        <v>16</v>
      </c>
      <c r="F64" s="21" t="s">
        <v>11</v>
      </c>
    </row>
    <row r="65" spans="1:6" ht="18.75" customHeight="1" x14ac:dyDescent="0.25">
      <c r="A65" s="20">
        <v>328</v>
      </c>
      <c r="B65" s="24" t="s">
        <v>65</v>
      </c>
      <c r="C65" s="22">
        <v>19</v>
      </c>
      <c r="D65" s="26" t="s">
        <v>16</v>
      </c>
      <c r="E65" s="23">
        <v>13</v>
      </c>
      <c r="F65" s="21" t="s">
        <v>11</v>
      </c>
    </row>
    <row r="66" spans="1:6" ht="18.75" customHeight="1" x14ac:dyDescent="0.25">
      <c r="A66" s="20">
        <v>332</v>
      </c>
      <c r="B66" s="24" t="s">
        <v>66</v>
      </c>
      <c r="C66" s="22">
        <v>35</v>
      </c>
      <c r="D66" s="26" t="s">
        <v>10</v>
      </c>
      <c r="E66" s="23">
        <v>1</v>
      </c>
      <c r="F66" s="21" t="s">
        <v>11</v>
      </c>
    </row>
    <row r="67" spans="1:6" ht="18.75" customHeight="1" x14ac:dyDescent="0.25">
      <c r="A67" s="20">
        <v>336</v>
      </c>
      <c r="B67" s="24" t="s">
        <v>67</v>
      </c>
      <c r="C67" s="22">
        <v>19</v>
      </c>
      <c r="D67" s="26" t="s">
        <v>16</v>
      </c>
      <c r="E67" s="23">
        <v>13</v>
      </c>
      <c r="F67" s="21" t="s">
        <v>11</v>
      </c>
    </row>
    <row r="68" spans="1:6" ht="18.75" customHeight="1" x14ac:dyDescent="0.25">
      <c r="A68" s="20">
        <v>340</v>
      </c>
      <c r="B68" s="24" t="s">
        <v>68</v>
      </c>
      <c r="C68" s="22">
        <v>21</v>
      </c>
      <c r="D68" s="26" t="s">
        <v>49</v>
      </c>
      <c r="E68" s="23">
        <v>1</v>
      </c>
      <c r="F68" s="21" t="s">
        <v>31</v>
      </c>
    </row>
    <row r="69" spans="1:6" ht="18.75" customHeight="1" x14ac:dyDescent="0.25">
      <c r="A69" s="20">
        <v>344</v>
      </c>
      <c r="B69" s="24" t="s">
        <v>69</v>
      </c>
      <c r="C69" s="22">
        <v>21</v>
      </c>
      <c r="D69" s="26" t="s">
        <v>49</v>
      </c>
      <c r="E69" s="23">
        <v>1</v>
      </c>
      <c r="F69" s="21" t="s">
        <v>11</v>
      </c>
    </row>
    <row r="70" spans="1:6" ht="18.75" customHeight="1" x14ac:dyDescent="0.25">
      <c r="A70" s="20">
        <v>346</v>
      </c>
      <c r="B70" s="24" t="s">
        <v>71</v>
      </c>
      <c r="C70" s="22">
        <v>36</v>
      </c>
      <c r="D70" s="26" t="s">
        <v>70</v>
      </c>
      <c r="E70" s="23">
        <v>18</v>
      </c>
      <c r="F70" s="21" t="s">
        <v>11</v>
      </c>
    </row>
    <row r="71" spans="1:6" ht="18.75" customHeight="1" x14ac:dyDescent="0.25">
      <c r="A71" s="20">
        <v>348</v>
      </c>
      <c r="B71" s="24" t="s">
        <v>72</v>
      </c>
      <c r="C71" s="22">
        <v>34</v>
      </c>
      <c r="D71" s="26" t="s">
        <v>28</v>
      </c>
      <c r="E71" s="23">
        <v>1</v>
      </c>
      <c r="F71" s="21" t="s">
        <v>11</v>
      </c>
    </row>
    <row r="72" spans="1:6" ht="18.75" customHeight="1" x14ac:dyDescent="0.25">
      <c r="A72" s="20">
        <v>352</v>
      </c>
      <c r="B72" s="24" t="s">
        <v>73</v>
      </c>
      <c r="C72" s="22">
        <v>31</v>
      </c>
      <c r="D72" s="26" t="s">
        <v>28</v>
      </c>
      <c r="E72" s="23">
        <v>1</v>
      </c>
      <c r="F72" s="21" t="s">
        <v>31</v>
      </c>
    </row>
    <row r="73" spans="1:6" ht="18.75" customHeight="1" x14ac:dyDescent="0.25">
      <c r="A73" s="20">
        <v>356</v>
      </c>
      <c r="B73" s="24" t="s">
        <v>74</v>
      </c>
      <c r="C73" s="22">
        <v>28</v>
      </c>
      <c r="D73" s="26" t="s">
        <v>16</v>
      </c>
      <c r="E73" s="23">
        <v>13</v>
      </c>
      <c r="F73" s="21" t="s">
        <v>11</v>
      </c>
    </row>
    <row r="74" spans="1:6" ht="18.75" customHeight="1" x14ac:dyDescent="0.25">
      <c r="A74" s="20">
        <v>360</v>
      </c>
      <c r="B74" s="24" t="s">
        <v>75</v>
      </c>
      <c r="C74" s="22">
        <v>24</v>
      </c>
      <c r="D74" s="26" t="s">
        <v>16</v>
      </c>
      <c r="E74" s="23">
        <v>13</v>
      </c>
      <c r="F74" s="21" t="s">
        <v>11</v>
      </c>
    </row>
    <row r="75" spans="1:6" ht="18.75" customHeight="1" x14ac:dyDescent="0.25">
      <c r="A75" s="20">
        <v>364</v>
      </c>
      <c r="B75" s="24" t="s">
        <v>76</v>
      </c>
      <c r="C75" s="22">
        <v>33</v>
      </c>
      <c r="D75" s="26" t="s">
        <v>16</v>
      </c>
      <c r="E75" s="23">
        <v>13</v>
      </c>
      <c r="F75" s="21" t="s">
        <v>11</v>
      </c>
    </row>
    <row r="76" spans="1:6" ht="18.75" customHeight="1" x14ac:dyDescent="0.25">
      <c r="A76" s="20">
        <v>368</v>
      </c>
      <c r="B76" s="24" t="s">
        <v>77</v>
      </c>
      <c r="C76" s="22">
        <v>35</v>
      </c>
      <c r="D76" s="26" t="s">
        <v>16</v>
      </c>
      <c r="E76" s="23">
        <v>13</v>
      </c>
      <c r="F76" s="21" t="s">
        <v>31</v>
      </c>
    </row>
    <row r="77" spans="1:6" ht="18.75" customHeight="1" x14ac:dyDescent="0.25">
      <c r="A77" s="20">
        <v>372</v>
      </c>
      <c r="B77" s="24" t="s">
        <v>78</v>
      </c>
      <c r="C77" s="22">
        <v>19</v>
      </c>
      <c r="D77" s="26" t="s">
        <v>16</v>
      </c>
      <c r="E77" s="23">
        <v>13</v>
      </c>
      <c r="F77" s="21" t="s">
        <v>11</v>
      </c>
    </row>
    <row r="78" spans="1:6" ht="18.75" customHeight="1" x14ac:dyDescent="0.25">
      <c r="A78" s="20">
        <v>376</v>
      </c>
      <c r="B78" s="24" t="s">
        <v>79</v>
      </c>
      <c r="C78" s="22">
        <v>21</v>
      </c>
      <c r="D78" s="26" t="s">
        <v>16</v>
      </c>
      <c r="E78" s="23">
        <v>13</v>
      </c>
      <c r="F78" s="21" t="s">
        <v>11</v>
      </c>
    </row>
    <row r="79" spans="1:6" ht="18.75" customHeight="1" x14ac:dyDescent="0.25">
      <c r="A79" s="20">
        <v>380</v>
      </c>
      <c r="B79" s="24" t="s">
        <v>80</v>
      </c>
      <c r="C79" s="22">
        <v>34</v>
      </c>
      <c r="D79" s="26" t="s">
        <v>16</v>
      </c>
      <c r="E79" s="23">
        <v>13</v>
      </c>
      <c r="F79" s="21" t="s">
        <v>11</v>
      </c>
    </row>
    <row r="80" spans="1:6" ht="18.75" customHeight="1" x14ac:dyDescent="0.25">
      <c r="A80" s="20">
        <v>384</v>
      </c>
      <c r="B80" s="24" t="s">
        <v>81</v>
      </c>
      <c r="C80" s="22">
        <v>28</v>
      </c>
      <c r="D80" s="26" t="s">
        <v>16</v>
      </c>
      <c r="E80" s="23">
        <v>16</v>
      </c>
      <c r="F80" s="21" t="s">
        <v>31</v>
      </c>
    </row>
    <row r="81" spans="1:6" ht="18.75" customHeight="1" x14ac:dyDescent="0.25">
      <c r="A81" s="20">
        <v>388</v>
      </c>
      <c r="B81" s="24" t="s">
        <v>82</v>
      </c>
      <c r="C81" s="22">
        <v>24</v>
      </c>
      <c r="D81" s="26" t="s">
        <v>20</v>
      </c>
      <c r="E81" s="23">
        <v>16</v>
      </c>
      <c r="F81" s="21" t="s">
        <v>31</v>
      </c>
    </row>
    <row r="82" spans="1:6" ht="18.75" customHeight="1" x14ac:dyDescent="0.25">
      <c r="A82" s="20">
        <v>392</v>
      </c>
      <c r="B82" s="24" t="s">
        <v>83</v>
      </c>
      <c r="C82" s="22">
        <v>33</v>
      </c>
      <c r="D82" s="26" t="s">
        <v>20</v>
      </c>
      <c r="E82" s="23">
        <v>16</v>
      </c>
      <c r="F82" s="21" t="s">
        <v>11</v>
      </c>
    </row>
    <row r="83" spans="1:6" ht="18.75" customHeight="1" x14ac:dyDescent="0.25">
      <c r="A83" s="20">
        <v>396</v>
      </c>
      <c r="B83" s="24" t="s">
        <v>84</v>
      </c>
      <c r="C83" s="22">
        <v>28.5</v>
      </c>
      <c r="D83" s="26" t="s">
        <v>20</v>
      </c>
      <c r="E83" s="23">
        <v>16</v>
      </c>
      <c r="F83" s="21" t="s">
        <v>11</v>
      </c>
    </row>
    <row r="84" spans="1:6" ht="18.75" customHeight="1" x14ac:dyDescent="0.25">
      <c r="A84" s="20">
        <v>399</v>
      </c>
      <c r="B84" s="24" t="s">
        <v>369</v>
      </c>
      <c r="C84" s="22">
        <v>35</v>
      </c>
      <c r="D84" s="26" t="s">
        <v>10</v>
      </c>
      <c r="E84" s="23">
        <v>1</v>
      </c>
      <c r="F84" s="21" t="s">
        <v>11</v>
      </c>
    </row>
    <row r="85" spans="1:6" ht="18.75" customHeight="1" x14ac:dyDescent="0.25">
      <c r="A85" s="20">
        <v>400</v>
      </c>
      <c r="B85" s="24" t="s">
        <v>85</v>
      </c>
      <c r="C85" s="22">
        <v>19</v>
      </c>
      <c r="D85" s="26" t="s">
        <v>16</v>
      </c>
      <c r="E85" s="23">
        <v>13</v>
      </c>
      <c r="F85" s="21" t="s">
        <v>31</v>
      </c>
    </row>
    <row r="86" spans="1:6" ht="18.75" customHeight="1" x14ac:dyDescent="0.25">
      <c r="A86" s="20">
        <v>404</v>
      </c>
      <c r="B86" s="24" t="s">
        <v>86</v>
      </c>
      <c r="C86" s="22">
        <v>32.5</v>
      </c>
      <c r="D86" s="26" t="s">
        <v>16</v>
      </c>
      <c r="E86" s="23">
        <v>13</v>
      </c>
      <c r="F86" s="21" t="s">
        <v>11</v>
      </c>
    </row>
    <row r="87" spans="1:6" ht="18.75" customHeight="1" x14ac:dyDescent="0.25">
      <c r="A87" s="20">
        <v>405</v>
      </c>
      <c r="B87" s="24" t="s">
        <v>370</v>
      </c>
      <c r="C87" s="22">
        <v>21</v>
      </c>
      <c r="D87" s="26" t="s">
        <v>10</v>
      </c>
      <c r="E87" s="23">
        <v>1</v>
      </c>
      <c r="F87" s="21" t="s">
        <v>11</v>
      </c>
    </row>
    <row r="88" spans="1:6" ht="18.75" customHeight="1" x14ac:dyDescent="0.25">
      <c r="A88" s="20">
        <v>408</v>
      </c>
      <c r="B88" s="24" t="s">
        <v>87</v>
      </c>
      <c r="C88" s="22">
        <v>36</v>
      </c>
      <c r="D88" s="26" t="s">
        <v>16</v>
      </c>
      <c r="E88" s="23">
        <v>13</v>
      </c>
      <c r="F88" s="21" t="s">
        <v>11</v>
      </c>
    </row>
    <row r="89" spans="1:6" ht="18.75" customHeight="1" x14ac:dyDescent="0.25">
      <c r="A89" s="20">
        <v>415</v>
      </c>
      <c r="B89" s="24" t="s">
        <v>88</v>
      </c>
      <c r="C89" s="22">
        <v>34</v>
      </c>
      <c r="D89" s="26" t="s">
        <v>28</v>
      </c>
      <c r="E89" s="23">
        <v>1</v>
      </c>
      <c r="F89" s="21" t="s">
        <v>31</v>
      </c>
    </row>
    <row r="90" spans="1:6" ht="18.75" customHeight="1" x14ac:dyDescent="0.25">
      <c r="A90" s="20">
        <v>426</v>
      </c>
      <c r="B90" s="24" t="s">
        <v>89</v>
      </c>
      <c r="C90" s="22">
        <v>29</v>
      </c>
      <c r="D90" s="26" t="s">
        <v>14</v>
      </c>
      <c r="E90" s="23">
        <v>13</v>
      </c>
      <c r="F90" s="21" t="s">
        <v>11</v>
      </c>
    </row>
    <row r="91" spans="1:6" ht="18.75" customHeight="1" x14ac:dyDescent="0.25">
      <c r="A91" s="20">
        <v>431</v>
      </c>
      <c r="B91" s="24" t="s">
        <v>90</v>
      </c>
      <c r="C91" s="22">
        <v>18</v>
      </c>
      <c r="D91" s="26" t="s">
        <v>16</v>
      </c>
      <c r="E91" s="23">
        <v>16</v>
      </c>
      <c r="F91" s="21" t="s">
        <v>31</v>
      </c>
    </row>
    <row r="92" spans="1:6" ht="18.75" customHeight="1" x14ac:dyDescent="0.25">
      <c r="A92" s="20">
        <v>450</v>
      </c>
      <c r="B92" s="24" t="s">
        <v>91</v>
      </c>
      <c r="C92" s="22">
        <v>26</v>
      </c>
      <c r="D92" s="26" t="s">
        <v>49</v>
      </c>
      <c r="E92" s="23">
        <v>1</v>
      </c>
      <c r="F92" s="21" t="s">
        <v>11</v>
      </c>
    </row>
    <row r="93" spans="1:6" ht="18.75" customHeight="1" x14ac:dyDescent="0.25">
      <c r="A93" s="20">
        <v>500</v>
      </c>
      <c r="B93" s="24" t="s">
        <v>92</v>
      </c>
      <c r="C93" s="22">
        <v>26</v>
      </c>
      <c r="D93" s="26" t="s">
        <v>28</v>
      </c>
      <c r="E93" s="23">
        <v>1</v>
      </c>
      <c r="F93" s="21" t="s">
        <v>11</v>
      </c>
    </row>
    <row r="94" spans="1:6" ht="18.75" customHeight="1" x14ac:dyDescent="0.25">
      <c r="A94" s="20">
        <v>542</v>
      </c>
      <c r="B94" s="24" t="s">
        <v>93</v>
      </c>
      <c r="C94" s="22">
        <v>17</v>
      </c>
      <c r="D94" s="26" t="s">
        <v>16</v>
      </c>
      <c r="E94" s="23">
        <v>18</v>
      </c>
      <c r="F94" s="21" t="s">
        <v>11</v>
      </c>
    </row>
    <row r="95" spans="1:6" ht="18.75" customHeight="1" x14ac:dyDescent="0.25">
      <c r="A95" s="20">
        <v>556</v>
      </c>
      <c r="B95" s="24" t="s">
        <v>94</v>
      </c>
      <c r="C95" s="22">
        <v>31</v>
      </c>
      <c r="D95" s="26" t="s">
        <v>10</v>
      </c>
      <c r="E95" s="23">
        <v>1</v>
      </c>
      <c r="F95" s="21" t="s">
        <v>11</v>
      </c>
    </row>
    <row r="96" spans="1:6" ht="18.75" customHeight="1" x14ac:dyDescent="0.25">
      <c r="A96" s="20">
        <v>604</v>
      </c>
      <c r="B96" s="24" t="s">
        <v>95</v>
      </c>
      <c r="C96" s="22">
        <v>27</v>
      </c>
      <c r="D96" s="26" t="s">
        <v>14</v>
      </c>
      <c r="E96" s="23">
        <v>13</v>
      </c>
      <c r="F96" s="21" t="s">
        <v>11</v>
      </c>
    </row>
    <row r="97" spans="1:6" ht="18.75" customHeight="1" x14ac:dyDescent="0.25">
      <c r="A97" s="20">
        <v>666</v>
      </c>
      <c r="B97" s="24" t="s">
        <v>96</v>
      </c>
      <c r="C97" s="22">
        <v>19</v>
      </c>
      <c r="D97" s="26" t="s">
        <v>14</v>
      </c>
      <c r="E97" s="23">
        <v>13</v>
      </c>
      <c r="F97" s="21" t="s">
        <v>11</v>
      </c>
    </row>
    <row r="98" spans="1:6" ht="18.75" customHeight="1" x14ac:dyDescent="0.25">
      <c r="A98" s="20">
        <v>724</v>
      </c>
      <c r="B98" s="24" t="s">
        <v>97</v>
      </c>
      <c r="C98" s="22">
        <v>36</v>
      </c>
      <c r="D98" s="26" t="s">
        <v>70</v>
      </c>
      <c r="E98" s="23">
        <v>18</v>
      </c>
      <c r="F98" s="21" t="s">
        <v>11</v>
      </c>
    </row>
    <row r="99" spans="1:6" ht="18.75" customHeight="1" x14ac:dyDescent="0.25">
      <c r="A99" s="20">
        <v>773</v>
      </c>
      <c r="B99" s="24" t="s">
        <v>98</v>
      </c>
      <c r="C99" s="22">
        <v>18</v>
      </c>
      <c r="D99" s="26" t="s">
        <v>16</v>
      </c>
      <c r="E99" s="23">
        <v>13</v>
      </c>
      <c r="F99" s="21" t="s">
        <v>31</v>
      </c>
    </row>
    <row r="100" spans="1:6" ht="18.75" customHeight="1" x14ac:dyDescent="0.25">
      <c r="A100" s="20">
        <v>814</v>
      </c>
      <c r="B100" s="24" t="s">
        <v>99</v>
      </c>
      <c r="C100" s="22">
        <v>37</v>
      </c>
      <c r="D100" s="26" t="s">
        <v>49</v>
      </c>
      <c r="E100" s="23">
        <v>1</v>
      </c>
      <c r="F100" s="21" t="s">
        <v>11</v>
      </c>
    </row>
    <row r="101" spans="1:6" ht="18.75" customHeight="1" x14ac:dyDescent="0.25">
      <c r="A101" s="20">
        <v>855</v>
      </c>
      <c r="B101" s="24" t="s">
        <v>100</v>
      </c>
      <c r="C101" s="22">
        <v>22</v>
      </c>
      <c r="D101" s="26" t="s">
        <v>14</v>
      </c>
      <c r="E101" s="23">
        <v>1</v>
      </c>
      <c r="F101" s="21" t="s">
        <v>31</v>
      </c>
    </row>
    <row r="102" spans="1:6" ht="18.75" customHeight="1" x14ac:dyDescent="0.25">
      <c r="A102" s="20">
        <v>876</v>
      </c>
      <c r="B102" s="24" t="s">
        <v>101</v>
      </c>
      <c r="C102" s="22">
        <v>29</v>
      </c>
      <c r="D102" s="26" t="s">
        <v>10</v>
      </c>
      <c r="E102" s="23">
        <v>1</v>
      </c>
      <c r="F102" s="21" t="s">
        <v>11</v>
      </c>
    </row>
    <row r="103" spans="1:6" ht="18.75" customHeight="1" x14ac:dyDescent="0.25">
      <c r="A103" s="20">
        <v>934</v>
      </c>
      <c r="B103" s="24" t="s">
        <v>102</v>
      </c>
      <c r="C103" s="22">
        <v>39</v>
      </c>
      <c r="D103" s="26" t="s">
        <v>14</v>
      </c>
      <c r="E103" s="23">
        <v>13</v>
      </c>
      <c r="F103" s="21" t="s">
        <v>11</v>
      </c>
    </row>
    <row r="104" spans="1:6" ht="18.75" customHeight="1" x14ac:dyDescent="0.25">
      <c r="A104" s="20">
        <v>981</v>
      </c>
      <c r="B104" s="24" t="s">
        <v>103</v>
      </c>
      <c r="C104" s="22">
        <v>26</v>
      </c>
      <c r="D104" s="26" t="s">
        <v>16</v>
      </c>
      <c r="E104" s="23">
        <v>1</v>
      </c>
      <c r="F104" s="21" t="s">
        <v>31</v>
      </c>
    </row>
    <row r="105" spans="1:6" ht="18.75" customHeight="1" x14ac:dyDescent="0.25">
      <c r="A105" s="20">
        <v>1001</v>
      </c>
      <c r="B105" s="24" t="s">
        <v>371</v>
      </c>
      <c r="C105" s="22">
        <v>21</v>
      </c>
      <c r="D105" s="26" t="s">
        <v>14</v>
      </c>
      <c r="E105" s="23">
        <v>1</v>
      </c>
      <c r="F105" s="21" t="s">
        <v>11</v>
      </c>
    </row>
    <row r="106" spans="1:6" ht="18.75" customHeight="1" x14ac:dyDescent="0.25">
      <c r="A106" s="20">
        <v>1002</v>
      </c>
      <c r="B106" s="24" t="s">
        <v>104</v>
      </c>
      <c r="C106" s="22">
        <v>35</v>
      </c>
      <c r="D106" s="26" t="s">
        <v>70</v>
      </c>
      <c r="E106" s="23">
        <v>18</v>
      </c>
      <c r="F106" s="21" t="s">
        <v>11</v>
      </c>
    </row>
    <row r="107" spans="1:6" ht="18.75" customHeight="1" x14ac:dyDescent="0.25">
      <c r="A107" s="20">
        <v>1004</v>
      </c>
      <c r="B107" s="24" t="s">
        <v>372</v>
      </c>
      <c r="C107" s="22">
        <v>25</v>
      </c>
      <c r="D107" s="26" t="s">
        <v>14</v>
      </c>
      <c r="E107" s="23">
        <v>13</v>
      </c>
      <c r="F107" s="21" t="s">
        <v>11</v>
      </c>
    </row>
    <row r="108" spans="1:6" ht="18.75" customHeight="1" x14ac:dyDescent="0.25">
      <c r="A108" s="20">
        <v>1005</v>
      </c>
      <c r="B108" s="24" t="s">
        <v>373</v>
      </c>
      <c r="C108" s="22">
        <v>34</v>
      </c>
      <c r="D108" s="26" t="s">
        <v>28</v>
      </c>
      <c r="E108" s="23">
        <v>1</v>
      </c>
      <c r="F108" s="21" t="s">
        <v>11</v>
      </c>
    </row>
    <row r="109" spans="1:6" ht="18.75" customHeight="1" x14ac:dyDescent="0.25">
      <c r="A109" s="20">
        <v>1036</v>
      </c>
      <c r="B109" s="24" t="s">
        <v>374</v>
      </c>
      <c r="C109" s="22">
        <v>19.5</v>
      </c>
      <c r="D109" s="26" t="s">
        <v>10</v>
      </c>
      <c r="E109" s="23">
        <v>1</v>
      </c>
      <c r="F109" s="21" t="s">
        <v>11</v>
      </c>
    </row>
    <row r="110" spans="1:6" ht="18.75" customHeight="1" x14ac:dyDescent="0.25">
      <c r="A110" s="20">
        <v>1037</v>
      </c>
      <c r="B110" s="24" t="s">
        <v>375</v>
      </c>
      <c r="C110" s="22">
        <v>23</v>
      </c>
      <c r="D110" s="26" t="s">
        <v>16</v>
      </c>
      <c r="E110" s="23">
        <v>13</v>
      </c>
      <c r="F110" s="21" t="s">
        <v>11</v>
      </c>
    </row>
    <row r="111" spans="1:6" ht="18.75" customHeight="1" x14ac:dyDescent="0.25">
      <c r="A111" s="20">
        <v>1038</v>
      </c>
      <c r="B111" s="24" t="s">
        <v>376</v>
      </c>
      <c r="C111" s="22">
        <v>20</v>
      </c>
      <c r="D111" s="26" t="s">
        <v>28</v>
      </c>
      <c r="E111" s="23">
        <v>1</v>
      </c>
      <c r="F111" s="21" t="s">
        <v>11</v>
      </c>
    </row>
    <row r="112" spans="1:6" ht="18.75" customHeight="1" x14ac:dyDescent="0.25">
      <c r="A112" s="20">
        <v>1040</v>
      </c>
      <c r="B112" s="24" t="s">
        <v>377</v>
      </c>
      <c r="C112" s="22">
        <v>34</v>
      </c>
      <c r="D112" s="26" t="s">
        <v>28</v>
      </c>
      <c r="E112" s="23">
        <v>1</v>
      </c>
      <c r="F112" s="21" t="s">
        <v>11</v>
      </c>
    </row>
    <row r="113" spans="1:6" ht="18.75" customHeight="1" x14ac:dyDescent="0.25">
      <c r="A113" s="20"/>
      <c r="B113" s="24"/>
      <c r="D113" s="26"/>
      <c r="E113" s="23"/>
      <c r="F113" s="21"/>
    </row>
  </sheetData>
  <sortState xmlns:xlrd2="http://schemas.microsoft.com/office/spreadsheetml/2017/richdata2" ref="A2:F112">
    <sortCondition ref="A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C11" sqref="C11"/>
    </sheetView>
  </sheetViews>
  <sheetFormatPr baseColWidth="10" defaultRowHeight="24.75" customHeight="1" x14ac:dyDescent="0.25"/>
  <cols>
    <col min="1" max="1" width="19" customWidth="1"/>
  </cols>
  <sheetData>
    <row r="1" spans="1:6" ht="24.75" customHeight="1" thickBot="1" x14ac:dyDescent="0.3"/>
    <row r="2" spans="1:6" ht="24.75" customHeight="1" x14ac:dyDescent="0.25">
      <c r="A2" s="28" t="s">
        <v>401</v>
      </c>
      <c r="B2" s="34">
        <v>0</v>
      </c>
      <c r="C2" s="29">
        <v>200</v>
      </c>
      <c r="D2" s="29">
        <v>1000</v>
      </c>
      <c r="E2" s="29">
        <v>2500</v>
      </c>
      <c r="F2" s="30">
        <v>5000</v>
      </c>
    </row>
    <row r="3" spans="1:6" ht="24.75" customHeight="1" thickBot="1" x14ac:dyDescent="0.3">
      <c r="A3" s="31" t="s">
        <v>402</v>
      </c>
      <c r="B3" s="35">
        <v>0</v>
      </c>
      <c r="C3" s="32">
        <v>0.05</v>
      </c>
      <c r="D3" s="32">
        <v>0.15</v>
      </c>
      <c r="E3" s="32">
        <v>0.2</v>
      </c>
      <c r="F3" s="33">
        <v>0.25</v>
      </c>
    </row>
    <row r="5" spans="1:6" ht="24.75" customHeight="1" thickBot="1" x14ac:dyDescent="0.3"/>
    <row r="6" spans="1:6" ht="24.75" customHeight="1" x14ac:dyDescent="0.25">
      <c r="A6" s="28" t="s">
        <v>404</v>
      </c>
      <c r="B6" s="34">
        <v>0</v>
      </c>
      <c r="C6" s="29">
        <v>200</v>
      </c>
      <c r="D6" s="29">
        <v>1000</v>
      </c>
      <c r="E6" s="29">
        <v>2500</v>
      </c>
      <c r="F6" s="30">
        <v>5000</v>
      </c>
    </row>
    <row r="7" spans="1:6" ht="24.75" customHeight="1" thickBot="1" x14ac:dyDescent="0.3">
      <c r="A7" s="31" t="s">
        <v>413</v>
      </c>
      <c r="B7" s="36">
        <v>0</v>
      </c>
      <c r="C7" s="37">
        <v>15</v>
      </c>
      <c r="D7" s="37">
        <v>50</v>
      </c>
      <c r="E7" s="37">
        <v>100</v>
      </c>
      <c r="F7" s="38">
        <v>150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801E2-5DF7-496C-86E8-2A7FBC824F5D}">
  <sheetPr>
    <pageSetUpPr fitToPage="1"/>
  </sheetPr>
  <dimension ref="A1:H36"/>
  <sheetViews>
    <sheetView showGridLines="0" showZeros="0" topLeftCell="A15" zoomScaleNormal="100" workbookViewId="0">
      <selection activeCell="H29" sqref="H29"/>
    </sheetView>
  </sheetViews>
  <sheetFormatPr baseColWidth="10" defaultRowHeight="17.25" customHeight="1" x14ac:dyDescent="0.25"/>
  <cols>
    <col min="1" max="1" width="13.33203125" style="58" customWidth="1"/>
    <col min="2" max="2" width="13.44140625" style="58" customWidth="1"/>
    <col min="3" max="3" width="24.109375" style="58" customWidth="1"/>
    <col min="4" max="4" width="2.109375" style="58" customWidth="1"/>
    <col min="5" max="5" width="14.44140625" style="58" customWidth="1"/>
    <col min="6" max="6" width="6.109375" style="58" customWidth="1"/>
    <col min="7" max="7" width="13.33203125" style="58" customWidth="1"/>
    <col min="8" max="8" width="16" style="58" customWidth="1"/>
    <col min="9" max="24" width="11.44140625" style="58" customWidth="1"/>
    <col min="25" max="16384" width="11.5546875" style="58"/>
  </cols>
  <sheetData>
    <row r="1" spans="1:8" ht="108.75" customHeight="1" x14ac:dyDescent="0.25">
      <c r="A1" s="122" t="s">
        <v>105</v>
      </c>
      <c r="B1" s="123"/>
      <c r="C1" s="123"/>
      <c r="D1" s="123"/>
      <c r="E1" s="123"/>
      <c r="F1" s="124" t="s">
        <v>378</v>
      </c>
      <c r="G1" s="125"/>
      <c r="H1" s="126"/>
    </row>
    <row r="2" spans="1:8" ht="24" customHeight="1" x14ac:dyDescent="0.25">
      <c r="A2" s="127"/>
      <c r="B2" s="127"/>
      <c r="C2" s="127"/>
      <c r="D2" s="128"/>
      <c r="E2" s="127"/>
      <c r="F2" s="127"/>
      <c r="G2" s="127"/>
      <c r="H2" s="127"/>
    </row>
    <row r="3" spans="1:8" ht="18" customHeight="1" x14ac:dyDescent="0.3">
      <c r="A3" s="59" t="s">
        <v>238</v>
      </c>
      <c r="B3" s="129" t="s">
        <v>414</v>
      </c>
      <c r="C3" s="129"/>
      <c r="D3" s="60"/>
      <c r="E3" s="61" t="s">
        <v>237</v>
      </c>
      <c r="F3" s="130" t="s">
        <v>415</v>
      </c>
      <c r="G3" s="130"/>
      <c r="H3" s="130"/>
    </row>
    <row r="4" spans="1:8" ht="9.75" customHeight="1" x14ac:dyDescent="0.25">
      <c r="A4" s="119"/>
      <c r="B4" s="120"/>
      <c r="C4" s="120"/>
      <c r="D4" s="120"/>
      <c r="E4" s="120"/>
      <c r="F4" s="120"/>
      <c r="G4" s="120"/>
      <c r="H4" s="121"/>
    </row>
    <row r="5" spans="1:8" ht="28.5" customHeight="1" x14ac:dyDescent="0.3">
      <c r="A5" s="62" t="s">
        <v>405</v>
      </c>
      <c r="B5" s="134" t="e">
        <f>VLOOKUP(F5,Clients,2,0)</f>
        <v>#NAME?</v>
      </c>
      <c r="C5" s="134"/>
      <c r="D5" s="60"/>
      <c r="E5" s="62" t="s">
        <v>236</v>
      </c>
      <c r="F5" s="135" t="s">
        <v>294</v>
      </c>
      <c r="G5" s="135"/>
      <c r="H5" s="135"/>
    </row>
    <row r="6" spans="1:8" ht="17.25" customHeight="1" x14ac:dyDescent="0.25">
      <c r="A6" s="63" t="s">
        <v>406</v>
      </c>
      <c r="B6" s="134" t="e">
        <f>VLOOKUP(F5,Clients,3,0)</f>
        <v>#NAME?</v>
      </c>
      <c r="C6" s="134"/>
      <c r="D6" s="60"/>
      <c r="E6" s="62" t="s">
        <v>420</v>
      </c>
      <c r="F6" s="136" t="e">
        <f>VLOOKUP(F5,Clients,10,0)</f>
        <v>#NAME?</v>
      </c>
      <c r="G6" s="136"/>
      <c r="H6" s="136"/>
    </row>
    <row r="7" spans="1:8" ht="17.25" customHeight="1" x14ac:dyDescent="0.25">
      <c r="A7" s="63" t="s">
        <v>407</v>
      </c>
      <c r="B7" s="134" t="e">
        <f>VLOOKUP(F5,Clients,4,0)</f>
        <v>#NAME?</v>
      </c>
      <c r="C7" s="134"/>
      <c r="D7" s="60"/>
      <c r="E7" s="65" t="s">
        <v>421</v>
      </c>
      <c r="F7" s="137" t="e">
        <f>VLOOKUP(F5,Clients,11,0)</f>
        <v>#NAME?</v>
      </c>
      <c r="G7" s="137"/>
      <c r="H7" s="137"/>
    </row>
    <row r="8" spans="1:8" ht="17.25" customHeight="1" x14ac:dyDescent="0.25">
      <c r="A8" s="63" t="s">
        <v>408</v>
      </c>
      <c r="B8" s="134" t="e">
        <f>VLOOKUP(F5,Clients,5,0)</f>
        <v>#NAME?</v>
      </c>
      <c r="C8" s="134"/>
      <c r="D8" s="60"/>
      <c r="E8" s="134" t="s">
        <v>410</v>
      </c>
      <c r="F8" s="134"/>
      <c r="G8" s="134"/>
      <c r="H8" s="64" t="e">
        <f>VLOOKUP(F5,Clients,12,0)</f>
        <v>#NAME?</v>
      </c>
    </row>
    <row r="9" spans="1:8" ht="17.25" customHeight="1" x14ac:dyDescent="0.25">
      <c r="A9" s="63" t="s">
        <v>409</v>
      </c>
      <c r="B9" s="134" t="e">
        <f>VLOOKUP(F5,Clients,6,0)</f>
        <v>#NAME?</v>
      </c>
      <c r="C9" s="134"/>
      <c r="D9" s="60"/>
      <c r="E9" s="66" t="s">
        <v>411</v>
      </c>
      <c r="F9" s="137" t="e">
        <f>VLOOKUP(F5,Clients,7,0)&amp;" "&amp;VLOOKUP(F5,Clients,8,0)&amp;" "&amp;VLOOKUP(F5,Clients,9,0)</f>
        <v>#NAME?</v>
      </c>
      <c r="G9" s="137"/>
      <c r="H9" s="137"/>
    </row>
    <row r="10" spans="1:8" ht="9.75" customHeight="1" x14ac:dyDescent="0.25">
      <c r="A10" s="138"/>
      <c r="B10" s="139"/>
      <c r="C10" s="139"/>
      <c r="D10" s="140"/>
      <c r="E10" s="139"/>
      <c r="F10" s="139"/>
      <c r="G10" s="139"/>
      <c r="H10" s="141"/>
    </row>
    <row r="11" spans="1:8" ht="26.25" customHeight="1" x14ac:dyDescent="0.25">
      <c r="A11" s="67" t="s">
        <v>235</v>
      </c>
      <c r="B11" s="68" t="s">
        <v>106</v>
      </c>
      <c r="C11" s="131" t="s">
        <v>0</v>
      </c>
      <c r="D11" s="132"/>
      <c r="E11" s="132"/>
      <c r="F11" s="133"/>
      <c r="G11" s="67" t="s">
        <v>230</v>
      </c>
      <c r="H11" s="67" t="s">
        <v>231</v>
      </c>
    </row>
    <row r="12" spans="1:8" ht="17.25" customHeight="1" x14ac:dyDescent="0.25">
      <c r="A12" s="74">
        <v>50</v>
      </c>
      <c r="B12" s="74"/>
      <c r="C12" s="142" t="str">
        <f>IF(B12="","",VLOOKUP(B12,Inventaire,2,0))</f>
        <v/>
      </c>
      <c r="D12" s="143"/>
      <c r="E12" s="143"/>
      <c r="F12" s="144"/>
      <c r="G12" s="54" t="str">
        <f>IF(B12="","",VLOOKUP(B12,Inventaire,3,0))</f>
        <v/>
      </c>
      <c r="H12" s="54" t="str">
        <f>IF(B12="","",A12*G12)</f>
        <v/>
      </c>
    </row>
    <row r="13" spans="1:8" ht="17.25" customHeight="1" x14ac:dyDescent="0.25">
      <c r="A13" s="74">
        <v>100</v>
      </c>
      <c r="B13" s="74"/>
      <c r="C13" s="142" t="str">
        <f>IF(ISBLANK(B13),"",VLOOKUP(B13,Inventaire,2,0))</f>
        <v/>
      </c>
      <c r="D13" s="143"/>
      <c r="E13" s="143"/>
      <c r="F13" s="144"/>
      <c r="G13" s="54" t="str">
        <f>IF(ISBLANK(B13),"",VLOOKUP(B13,Inventaire,3,0))</f>
        <v/>
      </c>
      <c r="H13" s="54" t="str">
        <f>IF(ISBLANK(B13),"",A13*G13)</f>
        <v/>
      </c>
    </row>
    <row r="14" spans="1:8" ht="17.25" customHeight="1" x14ac:dyDescent="0.25">
      <c r="A14" s="74"/>
      <c r="B14" s="74"/>
      <c r="C14" s="142" t="str">
        <f t="shared" ref="C14:C25" si="0">IF(B14="","",VLOOKUP(B14,Inventaire,2,0))</f>
        <v/>
      </c>
      <c r="D14" s="143"/>
      <c r="E14" s="143"/>
      <c r="F14" s="144"/>
      <c r="G14" s="54" t="str">
        <f t="shared" ref="G14:G25" si="1">IF(B14="","",VLOOKUP(B14,Inventaire,3,0))</f>
        <v/>
      </c>
      <c r="H14" s="54" t="str">
        <f t="shared" ref="H14:H25" si="2">IF(ISBLANK(B14),"",A14*G14)</f>
        <v/>
      </c>
    </row>
    <row r="15" spans="1:8" ht="17.25" customHeight="1" x14ac:dyDescent="0.25">
      <c r="A15" s="74"/>
      <c r="B15" s="74"/>
      <c r="C15" s="142" t="str">
        <f t="shared" si="0"/>
        <v/>
      </c>
      <c r="D15" s="143"/>
      <c r="E15" s="143"/>
      <c r="F15" s="144"/>
      <c r="G15" s="54" t="str">
        <f t="shared" si="1"/>
        <v/>
      </c>
      <c r="H15" s="54" t="str">
        <f t="shared" si="2"/>
        <v/>
      </c>
    </row>
    <row r="16" spans="1:8" ht="17.25" customHeight="1" x14ac:dyDescent="0.25">
      <c r="A16" s="74"/>
      <c r="B16" s="74"/>
      <c r="C16" s="142" t="str">
        <f t="shared" si="0"/>
        <v/>
      </c>
      <c r="D16" s="143"/>
      <c r="E16" s="143"/>
      <c r="F16" s="144"/>
      <c r="G16" s="54" t="str">
        <f t="shared" si="1"/>
        <v/>
      </c>
      <c r="H16" s="54" t="str">
        <f t="shared" si="2"/>
        <v/>
      </c>
    </row>
    <row r="17" spans="1:8" ht="17.25" customHeight="1" x14ac:dyDescent="0.25">
      <c r="A17" s="74"/>
      <c r="B17" s="74"/>
      <c r="C17" s="142" t="str">
        <f t="shared" si="0"/>
        <v/>
      </c>
      <c r="D17" s="143"/>
      <c r="E17" s="143"/>
      <c r="F17" s="144"/>
      <c r="G17" s="54" t="str">
        <f t="shared" si="1"/>
        <v/>
      </c>
      <c r="H17" s="54" t="str">
        <f t="shared" si="2"/>
        <v/>
      </c>
    </row>
    <row r="18" spans="1:8" ht="17.25" customHeight="1" x14ac:dyDescent="0.25">
      <c r="A18" s="74"/>
      <c r="B18" s="74"/>
      <c r="C18" s="142" t="str">
        <f t="shared" si="0"/>
        <v/>
      </c>
      <c r="D18" s="143"/>
      <c r="E18" s="143"/>
      <c r="F18" s="144"/>
      <c r="G18" s="54" t="str">
        <f t="shared" si="1"/>
        <v/>
      </c>
      <c r="H18" s="54" t="str">
        <f t="shared" si="2"/>
        <v/>
      </c>
    </row>
    <row r="19" spans="1:8" ht="17.25" customHeight="1" x14ac:dyDescent="0.25">
      <c r="A19" s="74"/>
      <c r="B19" s="74"/>
      <c r="C19" s="142" t="str">
        <f t="shared" si="0"/>
        <v/>
      </c>
      <c r="D19" s="143"/>
      <c r="E19" s="143"/>
      <c r="F19" s="144"/>
      <c r="G19" s="54" t="str">
        <f t="shared" si="1"/>
        <v/>
      </c>
      <c r="H19" s="54" t="str">
        <f t="shared" si="2"/>
        <v/>
      </c>
    </row>
    <row r="20" spans="1:8" ht="17.25" customHeight="1" x14ac:dyDescent="0.25">
      <c r="A20" s="74"/>
      <c r="B20" s="74"/>
      <c r="C20" s="142" t="str">
        <f t="shared" si="0"/>
        <v/>
      </c>
      <c r="D20" s="143"/>
      <c r="E20" s="143"/>
      <c r="F20" s="144"/>
      <c r="G20" s="54" t="str">
        <f t="shared" si="1"/>
        <v/>
      </c>
      <c r="H20" s="54" t="str">
        <f t="shared" si="2"/>
        <v/>
      </c>
    </row>
    <row r="21" spans="1:8" ht="17.25" customHeight="1" x14ac:dyDescent="0.25">
      <c r="A21" s="74"/>
      <c r="B21" s="74"/>
      <c r="C21" s="142" t="str">
        <f t="shared" si="0"/>
        <v/>
      </c>
      <c r="D21" s="143"/>
      <c r="E21" s="143"/>
      <c r="F21" s="144"/>
      <c r="G21" s="54" t="str">
        <f t="shared" si="1"/>
        <v/>
      </c>
      <c r="H21" s="54" t="str">
        <f t="shared" si="2"/>
        <v/>
      </c>
    </row>
    <row r="22" spans="1:8" ht="17.25" customHeight="1" x14ac:dyDescent="0.25">
      <c r="A22" s="74"/>
      <c r="B22" s="74"/>
      <c r="C22" s="142" t="str">
        <f t="shared" si="0"/>
        <v/>
      </c>
      <c r="D22" s="143"/>
      <c r="E22" s="143"/>
      <c r="F22" s="144"/>
      <c r="G22" s="54" t="str">
        <f t="shared" si="1"/>
        <v/>
      </c>
      <c r="H22" s="54" t="str">
        <f t="shared" si="2"/>
        <v/>
      </c>
    </row>
    <row r="23" spans="1:8" ht="17.25" customHeight="1" x14ac:dyDescent="0.25">
      <c r="A23" s="74"/>
      <c r="B23" s="74"/>
      <c r="C23" s="142" t="str">
        <f t="shared" si="0"/>
        <v/>
      </c>
      <c r="D23" s="143"/>
      <c r="E23" s="143"/>
      <c r="F23" s="144"/>
      <c r="G23" s="54" t="str">
        <f t="shared" si="1"/>
        <v/>
      </c>
      <c r="H23" s="54" t="str">
        <f t="shared" si="2"/>
        <v/>
      </c>
    </row>
    <row r="24" spans="1:8" ht="17.25" customHeight="1" x14ac:dyDescent="0.25">
      <c r="A24" s="74"/>
      <c r="B24" s="74"/>
      <c r="C24" s="142" t="str">
        <f t="shared" si="0"/>
        <v/>
      </c>
      <c r="D24" s="143"/>
      <c r="E24" s="143"/>
      <c r="F24" s="144"/>
      <c r="G24" s="54" t="str">
        <f t="shared" si="1"/>
        <v/>
      </c>
      <c r="H24" s="54" t="str">
        <f t="shared" si="2"/>
        <v/>
      </c>
    </row>
    <row r="25" spans="1:8" ht="17.25" customHeight="1" x14ac:dyDescent="0.25">
      <c r="A25" s="74"/>
      <c r="B25" s="74"/>
      <c r="C25" s="142" t="str">
        <f t="shared" si="0"/>
        <v/>
      </c>
      <c r="D25" s="143"/>
      <c r="E25" s="143"/>
      <c r="F25" s="144"/>
      <c r="G25" s="54" t="str">
        <f t="shared" si="1"/>
        <v/>
      </c>
      <c r="H25" s="54" t="str">
        <f t="shared" si="2"/>
        <v/>
      </c>
    </row>
    <row r="26" spans="1:8" ht="17.25" customHeight="1" x14ac:dyDescent="0.25">
      <c r="A26" s="148" t="s">
        <v>400</v>
      </c>
      <c r="B26" s="149"/>
      <c r="C26" s="88"/>
      <c r="D26" s="89"/>
      <c r="E26" s="89"/>
      <c r="F26" s="90"/>
      <c r="G26" s="47" t="s">
        <v>234</v>
      </c>
      <c r="H26" s="47">
        <f>SUM(H12:H25)</f>
        <v>0</v>
      </c>
    </row>
    <row r="27" spans="1:8" ht="26.25" customHeight="1" x14ac:dyDescent="0.25">
      <c r="A27" s="134" t="s">
        <v>412</v>
      </c>
      <c r="B27" s="150"/>
      <c r="C27" s="150"/>
      <c r="D27" s="150"/>
      <c r="E27" s="150"/>
      <c r="F27" s="150"/>
      <c r="G27" s="150"/>
      <c r="H27" s="54" t="e">
        <f>IF(H8="NON",0,HLOOKUP(H26,'Rabais &amp; Frais'!A6:F7,2,1))</f>
        <v>#NAME?</v>
      </c>
    </row>
    <row r="28" spans="1:8" ht="17.25" customHeight="1" x14ac:dyDescent="0.25">
      <c r="A28" s="134" t="s">
        <v>403</v>
      </c>
      <c r="B28" s="150"/>
      <c r="C28" s="150"/>
      <c r="D28" s="150"/>
      <c r="E28" s="150"/>
      <c r="F28" s="150"/>
      <c r="G28" s="150"/>
      <c r="H28" s="57">
        <f>HLOOKUP(H26,'Rabais &amp; Frais'!A2:F3,2,1)*-H26</f>
        <v>0</v>
      </c>
    </row>
    <row r="29" spans="1:8" s="69" customFormat="1" ht="17.25" customHeight="1" x14ac:dyDescent="0.25">
      <c r="A29" s="134" t="s">
        <v>240</v>
      </c>
      <c r="B29" s="150"/>
      <c r="C29" s="150"/>
      <c r="D29" s="150"/>
      <c r="E29" s="150"/>
      <c r="F29" s="150"/>
      <c r="G29" s="150"/>
      <c r="H29" s="53" t="e">
        <f>SUM(H26:H28)</f>
        <v>#NAME?</v>
      </c>
    </row>
    <row r="30" spans="1:8" ht="17.25" customHeight="1" x14ac:dyDescent="0.25">
      <c r="A30" s="151" t="s">
        <v>242</v>
      </c>
      <c r="B30" s="152"/>
      <c r="C30" s="153" t="s">
        <v>232</v>
      </c>
      <c r="D30" s="153"/>
      <c r="E30" s="153"/>
      <c r="F30" s="153"/>
      <c r="G30" s="70">
        <v>0.05</v>
      </c>
      <c r="H30" s="54" t="e">
        <f>H29*G30</f>
        <v>#NAME?</v>
      </c>
    </row>
    <row r="31" spans="1:8" ht="17.25" customHeight="1" x14ac:dyDescent="0.25">
      <c r="A31" s="134" t="s">
        <v>241</v>
      </c>
      <c r="B31" s="150"/>
      <c r="C31" s="136" t="s">
        <v>233</v>
      </c>
      <c r="D31" s="136"/>
      <c r="E31" s="136"/>
      <c r="F31" s="136"/>
      <c r="G31" s="71">
        <v>9.9750000000000005E-2</v>
      </c>
      <c r="H31" s="54" t="e">
        <f>H29*G31</f>
        <v>#NAME?</v>
      </c>
    </row>
    <row r="32" spans="1:8" ht="30" customHeight="1" x14ac:dyDescent="0.45">
      <c r="A32" s="145"/>
      <c r="B32" s="146"/>
      <c r="C32" s="146"/>
      <c r="D32" s="146"/>
      <c r="E32" s="146"/>
      <c r="F32" s="147"/>
      <c r="G32" s="72" t="s">
        <v>231</v>
      </c>
      <c r="H32" s="73" t="e">
        <f>SUM(H29:H31)</f>
        <v>#NAME?</v>
      </c>
    </row>
    <row r="33" ht="13.5" customHeight="1" x14ac:dyDescent="0.25"/>
    <row r="34" ht="13.5" customHeight="1" x14ac:dyDescent="0.25"/>
    <row r="35" ht="13.5" customHeight="1" x14ac:dyDescent="0.25"/>
    <row r="36" ht="13.5" customHeight="1" x14ac:dyDescent="0.25"/>
  </sheetData>
  <mergeCells count="42"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A4:H4"/>
    <mergeCell ref="A1:E1"/>
    <mergeCell ref="F1:H1"/>
    <mergeCell ref="A2:H2"/>
    <mergeCell ref="B3:C3"/>
    <mergeCell ref="F3:H3"/>
  </mergeCells>
  <dataValidations count="1">
    <dataValidation type="list" errorStyle="warning" allowBlank="1" showInputMessage="1" showErrorMessage="1" errorTitle="Message de la direction" error="Si autre mode de paiement:_x000a_PRÉCISEZ SVP" sqref="C26:F26" xr:uid="{7679CECF-5E60-4A0C-8457-467EE8E14ABB}">
      <formula1>"Visa,Interac,Comptant,MasterCard"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LA DIRECTION" error="CHOISIR DANS LA LISTE" xr:uid="{F3FD7423-5287-4885-9241-D26617861432}">
          <x14:formula1>
            <xm:f>Clients!$A$2:$A$31</xm:f>
          </x14:formula1>
          <xm:sqref>F5:H5</xm:sqref>
        </x14:dataValidation>
        <x14:dataValidation type="list" allowBlank="1" showInputMessage="1" showErrorMessage="1" errorTitle="LA DIRECTION" error="CHOISIR DANS LA LISTE" xr:uid="{4CEBC242-CA78-4A7E-A8F1-192319B3DB61}">
          <x14:formula1>
            <xm:f>'inventaire film'!$A$2:$A$112</xm:f>
          </x14:formula1>
          <xm:sqref>B12:B25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 Facture</vt:lpstr>
      <vt:lpstr>Clients</vt:lpstr>
      <vt:lpstr>inventaire film</vt:lpstr>
      <vt:lpstr>Rabais &amp; Frais</vt:lpstr>
      <vt:lpstr>Facture Réponse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2023-08-25T12:20:20Z</cp:lastPrinted>
  <dcterms:created xsi:type="dcterms:W3CDTF">2005-07-28T14:10:07Z</dcterms:created>
  <dcterms:modified xsi:type="dcterms:W3CDTF">2023-08-25T12:20:31Z</dcterms:modified>
</cp:coreProperties>
</file>